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codeName="ThisWorkbook" defaultThemeVersion="166925"/>
  <mc:AlternateContent xmlns:mc="http://schemas.openxmlformats.org/markup-compatibility/2006">
    <mc:Choice Requires="x15">
      <x15ac:absPath xmlns:x15ac="http://schemas.microsoft.com/office/spreadsheetml/2010/11/ac" url="C:\Users\PC-0094\Downloads\"/>
    </mc:Choice>
  </mc:AlternateContent>
  <xr:revisionPtr revIDLastSave="0" documentId="13_ncr:1_{67CEB59D-4B54-4750-A906-BD614013306A}" xr6:coauthVersionLast="47" xr6:coauthVersionMax="47" xr10:uidLastSave="{00000000-0000-0000-0000-000000000000}"/>
  <bookViews>
    <workbookView xWindow="1395" yWindow="1530" windowWidth="24930" windowHeight="13455" xr2:uid="{00000000-000D-0000-FFFF-FFFF00000000}"/>
  </bookViews>
  <sheets>
    <sheet name="CATALOGO" sheetId="2" r:id="rId1"/>
  </sheets>
  <definedNames>
    <definedName name="_xlnm._FilterDatabase" localSheetId="0" hidden="1">CATALOGO!$A$16:$M$16</definedName>
    <definedName name="area" localSheetId="0">#REF!</definedName>
    <definedName name="area">#REF!</definedName>
    <definedName name="_xlnm.Print_Area" localSheetId="0">CATALOGO!$A$1:$G$71</definedName>
    <definedName name="cargo" localSheetId="0">#REF!</definedName>
    <definedName name="cargo">#REF!</definedName>
    <definedName name="cargocontacto" localSheetId="0">#REF!</definedName>
    <definedName name="cargocontacto">#REF!</definedName>
    <definedName name="cargoresponsabledelaobra" localSheetId="0">#REF!</definedName>
    <definedName name="cargoresponsabledelaobra">#REF!</definedName>
    <definedName name="cargovendedor" localSheetId="0">#REF!</definedName>
    <definedName name="cargovendedor">#REF!</definedName>
    <definedName name="ciudad" localSheetId="0">#REF!</definedName>
    <definedName name="ciudad">#REF!</definedName>
    <definedName name="ciudadcliente" localSheetId="0">#REF!</definedName>
    <definedName name="ciudadcliente">#REF!</definedName>
    <definedName name="ciudaddelaobra" localSheetId="0">#REF!</definedName>
    <definedName name="ciudaddelaobra">#REF!</definedName>
    <definedName name="cmic" localSheetId="0">#REF!</definedName>
    <definedName name="cmic">#REF!</definedName>
    <definedName name="codigodelaobra" localSheetId="0">#REF!</definedName>
    <definedName name="codigodelaobra">#REF!</definedName>
    <definedName name="codigopostalcliente" localSheetId="0">#REF!</definedName>
    <definedName name="codigopostalcliente">#REF!</definedName>
    <definedName name="codigopostaldelaobra" localSheetId="0">#REF!</definedName>
    <definedName name="codigopostaldelaobra">#REF!</definedName>
    <definedName name="codigovendedor" localSheetId="0">#REF!</definedName>
    <definedName name="codigovendedor">#REF!</definedName>
    <definedName name="colonia" localSheetId="0">#REF!</definedName>
    <definedName name="colonia">#REF!</definedName>
    <definedName name="coloniacliente" localSheetId="0">#REF!</definedName>
    <definedName name="coloniacliente">#REF!</definedName>
    <definedName name="coloniadelaobra" localSheetId="0">#REF!</definedName>
    <definedName name="coloniadelaobra">#REF!</definedName>
    <definedName name="contactocliente" localSheetId="0">#REF!</definedName>
    <definedName name="contactocliente">#REF!</definedName>
    <definedName name="decimalesredondeo" localSheetId="0">#REF!</definedName>
    <definedName name="decimalesredondeo">#REF!</definedName>
    <definedName name="departamento" localSheetId="0">#REF!</definedName>
    <definedName name="departamento">#REF!</definedName>
    <definedName name="direccioncliente" localSheetId="0">#REF!</definedName>
    <definedName name="direccioncliente">#REF!</definedName>
    <definedName name="direcciondeconcurso" localSheetId="0">#REF!</definedName>
    <definedName name="direcciondeconcurso">#REF!</definedName>
    <definedName name="direcciondelaobra" localSheetId="0">#REF!</definedName>
    <definedName name="direcciondelaobra">#REF!</definedName>
    <definedName name="domicilio" localSheetId="0">#REF!</definedName>
    <definedName name="domicilio">#REF!</definedName>
    <definedName name="email" localSheetId="0">#REF!</definedName>
    <definedName name="email">#REF!</definedName>
    <definedName name="emailcliente" localSheetId="0">#REF!</definedName>
    <definedName name="emailcliente">#REF!</definedName>
    <definedName name="emaildelaobra" localSheetId="0">#REF!</definedName>
    <definedName name="emaildelaobra">#REF!</definedName>
    <definedName name="estado" localSheetId="0">#REF!</definedName>
    <definedName name="estado">#REF!</definedName>
    <definedName name="estadodelaobra" localSheetId="0">#REF!</definedName>
    <definedName name="estadodelaobra">#REF!</definedName>
    <definedName name="fechaconvocatoria" localSheetId="0">#REF!</definedName>
    <definedName name="fechaconvocatoria">#REF!</definedName>
    <definedName name="fechadeconcurso" localSheetId="0">#REF!</definedName>
    <definedName name="fechadeconcurso">#REF!</definedName>
    <definedName name="fechainicio" localSheetId="0">#REF!</definedName>
    <definedName name="fechainicio">#REF!</definedName>
    <definedName name="fechaterminacion" localSheetId="0">#REF!</definedName>
    <definedName name="fechaterminacion">#REF!</definedName>
    <definedName name="imss" localSheetId="0">#REF!</definedName>
    <definedName name="imss">#REF!</definedName>
    <definedName name="infonavit" localSheetId="0">#REF!</definedName>
    <definedName name="infonavit">#REF!</definedName>
    <definedName name="mailcontacto" localSheetId="0">#REF!</definedName>
    <definedName name="mailcontacto">#REF!</definedName>
    <definedName name="mailvendedor" localSheetId="0">#REF!</definedName>
    <definedName name="mailvendedor">#REF!</definedName>
    <definedName name="nombrecliente" localSheetId="0">#REF!</definedName>
    <definedName name="nombrecliente">#REF!</definedName>
    <definedName name="nombredelaobra" localSheetId="0">#REF!</definedName>
    <definedName name="nombredelaobra">#REF!</definedName>
    <definedName name="nombrevendedor" localSheetId="0">#REF!</definedName>
    <definedName name="nombrevendedor">#REF!</definedName>
    <definedName name="numconvocatoria" localSheetId="0">#REF!</definedName>
    <definedName name="numconvocatoria">#REF!</definedName>
    <definedName name="numerodeconcurso" localSheetId="0">#REF!</definedName>
    <definedName name="numerodeconcurso">#REF!</definedName>
    <definedName name="plazocalculado" localSheetId="0">#REF!</definedName>
    <definedName name="plazocalculado">#REF!</definedName>
    <definedName name="plazoreal" localSheetId="0">#REF!</definedName>
    <definedName name="plazoreal">#REF!</definedName>
    <definedName name="porcentajeivapresupuesto" localSheetId="0">#REF!</definedName>
    <definedName name="porcentajeivapresupuesto">#REF!</definedName>
    <definedName name="primeramoneda" localSheetId="0">#REF!</definedName>
    <definedName name="primeramoneda">#REF!</definedName>
    <definedName name="razonsocial" localSheetId="0">#REF!</definedName>
    <definedName name="razonsocial">#REF!</definedName>
    <definedName name="remateprimeramoneda" localSheetId="0">#REF!</definedName>
    <definedName name="remateprimeramoneda">#REF!</definedName>
    <definedName name="rematesegundamoneda" localSheetId="0">#REF!</definedName>
    <definedName name="rematesegundamoneda">#REF!</definedName>
    <definedName name="responsable" localSheetId="0">#REF!</definedName>
    <definedName name="responsable">#REF!</definedName>
    <definedName name="responsabledelaobra" localSheetId="0">#REF!</definedName>
    <definedName name="responsabledelaobra">#REF!</definedName>
    <definedName name="rfc" localSheetId="0">#REF!</definedName>
    <definedName name="rfc">#REF!</definedName>
    <definedName name="segundamoneda" localSheetId="0">#REF!</definedName>
    <definedName name="segundamoneda">#REF!</definedName>
    <definedName name="telefono" localSheetId="0">#REF!</definedName>
    <definedName name="telefono">#REF!</definedName>
    <definedName name="telefonocliente" localSheetId="0">#REF!</definedName>
    <definedName name="telefonocliente">#REF!</definedName>
    <definedName name="telefonocontacto" localSheetId="0">#REF!</definedName>
    <definedName name="telefonocontacto">#REF!</definedName>
    <definedName name="telefonodelaobra" localSheetId="0">#REF!</definedName>
    <definedName name="telefonodelaobra">#REF!</definedName>
    <definedName name="telefonovendedor" localSheetId="0">#REF!</definedName>
    <definedName name="telefonovendedor">#REF!</definedName>
    <definedName name="tipodelicitacion" localSheetId="0">#REF!</definedName>
    <definedName name="tipodelicitacion">#REF!</definedName>
    <definedName name="_xlnm.Print_Titles" localSheetId="0">CATALOGO!$1:$16</definedName>
    <definedName name="totalpresupuestoprimeramoneda" localSheetId="0">#REF!</definedName>
    <definedName name="totalpresupuestoprimeramoneda">#REF!</definedName>
    <definedName name="totalpresupuestosegundamoneda" localSheetId="0">#REF!</definedName>
    <definedName name="totalpresupuestosegundamoned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3" i="2" l="1"/>
  <c r="G42" i="2"/>
  <c r="G41" i="2" s="1"/>
  <c r="A70" i="2" l="1"/>
  <c r="B68" i="2"/>
  <c r="B67" i="2"/>
  <c r="B66" i="2"/>
  <c r="B65" i="2"/>
  <c r="B64" i="2"/>
  <c r="B63" i="2"/>
  <c r="B62" i="2"/>
  <c r="B61" i="2"/>
  <c r="B60" i="2"/>
  <c r="B59" i="2"/>
  <c r="B58" i="2"/>
  <c r="B57" i="2"/>
  <c r="B55" i="2"/>
  <c r="G54" i="2"/>
  <c r="G52" i="2"/>
  <c r="G51" i="2"/>
  <c r="G49" i="2"/>
  <c r="G48" i="2"/>
  <c r="G46" i="2"/>
  <c r="G45" i="2" s="1"/>
  <c r="G40" i="2"/>
  <c r="G39" i="2"/>
  <c r="G38" i="2"/>
  <c r="G37" i="2"/>
  <c r="G36" i="2"/>
  <c r="G35" i="2"/>
  <c r="G34" i="2"/>
  <c r="G33" i="2"/>
  <c r="G32" i="2"/>
  <c r="G30" i="2"/>
  <c r="G29" i="2"/>
  <c r="G28" i="2"/>
  <c r="G27" i="2"/>
  <c r="G26" i="2"/>
  <c r="G25" i="2"/>
  <c r="G22" i="2"/>
  <c r="G20" i="2"/>
  <c r="G47" i="2" l="1"/>
  <c r="G67" i="2" s="1"/>
  <c r="G64" i="2"/>
  <c r="G21" i="2"/>
  <c r="G59" i="2" s="1"/>
  <c r="G63" i="2"/>
  <c r="G50" i="2"/>
  <c r="G68" i="2" s="1"/>
  <c r="G31" i="2"/>
  <c r="G62" i="2" s="1"/>
  <c r="G24" i="2"/>
  <c r="G61" i="2" s="1"/>
  <c r="G19" i="2"/>
  <c r="G66" i="2"/>
  <c r="G58" i="2" l="1"/>
  <c r="G44" i="2"/>
  <c r="G65" i="2" s="1"/>
  <c r="G23" i="2"/>
  <c r="G60" i="2" s="1"/>
  <c r="G18" i="2" l="1"/>
  <c r="G57" i="2"/>
  <c r="G69" i="2" s="1"/>
  <c r="G70" i="2" s="1"/>
  <c r="G71" i="2" s="1"/>
  <c r="G17" i="2" l="1"/>
  <c r="G56" i="2" s="1"/>
</calcChain>
</file>

<file path=xl/sharedStrings.xml><?xml version="1.0" encoding="utf-8"?>
<sst xmlns="http://schemas.openxmlformats.org/spreadsheetml/2006/main" count="134" uniqueCount="101">
  <si>
    <t>DESCRIPCIÓN GENERAL DE LOS TRABAJOS:</t>
  </si>
  <si>
    <t>PLAZO DE EJECUCIÓN:</t>
  </si>
  <si>
    <t>CLAVE</t>
  </si>
  <si>
    <t xml:space="preserve">DESCRIPCIÓN </t>
  </si>
  <si>
    <t>UNIDAD</t>
  </si>
  <si>
    <t>CANTIDAD</t>
  </si>
  <si>
    <t>IMPORTE ($) M. N.</t>
  </si>
  <si>
    <t>IMPORTE CON LETRA (IVA INCLUIDO)</t>
  </si>
  <si>
    <t>SUBTOTAL M. N.</t>
  </si>
  <si>
    <t>IVA M. N.</t>
  </si>
  <si>
    <t>TOTAL M. N.</t>
  </si>
  <si>
    <t>GOBIERNO DEL ESTADO DE JALISCO</t>
  </si>
  <si>
    <t>SECRETARÍA DE INFRAESTRUCTURA Y OBRA PÚBLICA</t>
  </si>
  <si>
    <t>FECHA:</t>
  </si>
  <si>
    <t>A</t>
  </si>
  <si>
    <t>RAZÓN SOCIAL DEL CONTRATISTA:</t>
  </si>
  <si>
    <t>NOMBRE, CARGO Y FIRMA DEL CONTRATISTA:</t>
  </si>
  <si>
    <t>PRECIO UNITARIO ($) PROPUESTO</t>
  </si>
  <si>
    <t>PRECIO UNITARIO ($) PROPUESTO CON LETRA</t>
  </si>
  <si>
    <t>FECHA DE INICIO AUTORIZADA:</t>
  </si>
  <si>
    <t>FECHA DE TERMINACIÓN AUTORIZADA:</t>
  </si>
  <si>
    <t>CATÁLOGO DE CONCEPTOS</t>
  </si>
  <si>
    <t>RESUMEN DE PARTIDAS</t>
  </si>
  <si>
    <t>M2</t>
  </si>
  <si>
    <t>DOCUMENTO</t>
  </si>
  <si>
    <t>NÚMERO DE PROCEDIMIENTO:</t>
  </si>
  <si>
    <t>PZA</t>
  </si>
  <si>
    <t>M3</t>
  </si>
  <si>
    <t>M</t>
  </si>
  <si>
    <t>A2</t>
  </si>
  <si>
    <t>B</t>
  </si>
  <si>
    <t>PAVIMENTOS</t>
  </si>
  <si>
    <t>A3</t>
  </si>
  <si>
    <t>A4</t>
  </si>
  <si>
    <t>B3</t>
  </si>
  <si>
    <t>C</t>
  </si>
  <si>
    <t>C1</t>
  </si>
  <si>
    <t>C2</t>
  </si>
  <si>
    <t>C3</t>
  </si>
  <si>
    <t>E2</t>
  </si>
  <si>
    <t>TERRACERÍAS</t>
  </si>
  <si>
    <t>ESTRUCTURAS Y OBRAS DE DRENAJE</t>
  </si>
  <si>
    <t>CONSTRUCCIÓN DE CARPETA DE CONCRETO ASFÁLTICO EN CALIENTE DE 5 CM DE ESPESOR, T.M.A. 3/4" O 1/2", CONSIDERANDO, OBTENCIÓN DE LA MEZCLA EN CALIENTE, CARGA EN LA PLANTA DE LA MEZCLA ASFÁLTICA AL EQUIPO DE TRANSPORTE Y ACARREO AL LUGAR DE TENDIDO, TENDIDO Y COMPACTACIÓN DE LA MEZCLA ASFÁLTICA, APLICACIÓN DE RIEGO DE LIGA CON EMULSIÓN DE ROMPIMIENTO RÁPIDO (ECR-65) A RAZÓN DE 0.70 LT/M2. LOS TIEMPOS DE LOS VEHÍCULOS EMPLEADOS EN LOS TRANSPORTES DE TODOS LOS MATERIALES DURANTE LAS CARGAS Y DESCARGAS, CEMENTO ASFALTICO GRADO PG 76-22 (PRODUCIDO POR PEMEX COMO EKBE), COMPACTADA AL 95% DE SU P.V.S.M., P.U.O.T. (INCISO J. DE LA NORMA N-CTR-CAR-1-04-006)</t>
  </si>
  <si>
    <t>SEÑALAMIENTO</t>
  </si>
  <si>
    <t>A4.1</t>
  </si>
  <si>
    <t>SEÑALAMIENTO HORIZONTAL</t>
  </si>
  <si>
    <t>A4.2</t>
  </si>
  <si>
    <t>SEÑALAMIENTO VERTICAL</t>
  </si>
  <si>
    <t>HA</t>
  </si>
  <si>
    <t>RENIVELACIONES AISLADAS EMPLEANDO MEZCLA ASFÁLTICA EN CALIENTE ELABORADA EN PLANTA O EN FRIO FABRICADA CON AGREGADOS PÉTREOS DE BANCO, ASFALTO Y ADITIVOS, CONSIDERANDO, DELIMITACIÓN DEL ÁREA, LIMPIEZA Y RETIRO DE RESIDUOS, INCLUYE: MANO DE OBRA, SUMINISTRO DE LOS MATERIALES, RIEGO DE LIGA CON EMULSIÓN DE ROMPIMIENTO RÁPIDO (ECR-60) A RAZÓN DE 0.70 LT/M2, TENDIDO Y COMPACTACIÓN POR MEDIOS MECÁNICOS Y MANUALES DE LA MEZCLA ASFÁLTICA, TAMAÑO MÁXIMO DEL AGREGADO DE 1/2" Y CEMENTO ASFÁLTICO GRADO PG 64-22, LOS TIEMPOS DE LOS EQUIPOS Y VEHÍCULOS EMPLEADOS DURANTE LA EJECUCIÓN DE LOS TRABAJOS, FLETES, INCLUYE: MATERIALES, MAQUINARIA, EQUIPO, SEÑALAMIENTO, HERRAMIENTA, MANO DE OBRA Y TODO LO NECESARIO PARA SU CORRECTA EJECUCIÓN, P.U.O.T. (NORMA N-CSV-CAR-3-02-001 /15).</t>
  </si>
  <si>
    <t>BACHEO PROFUNDO AISLADO, REALIZANDO DELIMITACIÓN DEL ÁREA, CORTE CON DISCO Y REMOCIÓN DE LA CAPA DAÑADA DEL PAVIMENTO EXISTENTE, RE COMPACTACIÓN DEL FONDO DE LA EXCAVACIÓN, SUMINISTRO, TENDIDO, AFINE Y COMPACTACIÓN DE LA BASE EN CAPAS DE 20 CMS MÁXIMO COMPACTADAS AL 100% P.V.M.; LIMPIEZA DURANTE Y AL FINAL DE LOS TRABAJOS DEPOSITANDO LOS RESIDUOS EN EL SITIO PROPUESTO POR EL CONTRATISTA, COLOCACIÓN DE MATERIAL, ACARREOS DE MATERIALES Y/O RESIDUOS DENTRO Y FUERA DE LA OBRA, SUMINISTRO DE LOS MATERIALES, FLETES, TODOS LOS ACARREOS, RIEGO DE IMPREGNACIÓN A RAZÓN DE 1.5 LTS /M2 CON EMULSIÓN PARA IMPREGNACIÓN, RIEGO DE LIGA A RAZÓN DE 0.7 LTS/M2 CON EMULSIÓN DE ROMPIMIENTO RAPIDO, RESTITUCIÓN DE LA CAPA DE CARPETA EMPLEANDO MEZCLA ASFÁLTICA EN CALIENTE PG 64-22 DE 1/2" A FINOS CUBRIENDO TOTALMENTE EL ÁREA DEL BACHEO TRATADO, SEÑALIZACIÓN DE LA ZONA, HERRAMIENTA MENOR, EQUIPO Y TODO LO NECESARIO PARA SU CORRECTA EJECUCIÓN, P.U.O.T (N·CSV·CAR·2·02·004/15) CONSIDERANDO 05 CM DE ESPESOR COMPACTO DE CARPETA, Y PARA LA ESTRUCTURA, MATERIAL DE BANCO QUE CUMPLA CON LOS PARÁMETROS PARA SER EMPLEADA COMO BASE HIDRÁULICA DE 1 1/2" A FINOS. DEL BANCO PROPUESTO POR EL CONTRATISTA. EN ESPESOR VARIABLE DE ENTRE 20 Y 40 CMS.</t>
  </si>
  <si>
    <t>BACHEO SUPERFICIAL AISLADO CON MEZCLA ASFÁLTICA EN CALIENTE O FRIO, CONSIDERANDO TRABAJOS EN FORMA MANUAL CON EQUIPO MENOR Y/O LIGERO, DELIMITACIÓN DEL ÁREA, CORTE PERIMETRAL CON DISCO, RETIRO DE RESIDUOS Y LIMPIEZA, RIEGO DE LIGA CON EMULSIÓN DE ROMPIMIENTO RÁPIDO (ECR-60) A RAZÓN DE 1.0 LT/M2, DEMOLICIÓN DE LA CARPETA ASFÁLTICA DAÑADA POR MEDIOS MECÁNICOS Y/O MANUALES, EXTRACCIÓN Y RETIRO DEL MATERIAL PRODUCTO DE CORTE O DEMOLICIÓN, RECOMPACTACIÓN Y LIMPIEZA DE LA SUPERFICIE DESCUBIERTA, SUMINISTRO, TENDIDO Y COMPACTACIÓN DE MEZCLA ASFÁLTICA PARA CARPETA, LOS TIEMPOS DE LOS EQUIPOS Y VEHÍCULOS EMPLEADOS DURANTE LA EJECUCIÓN DE LOS TRABAJOS, RETIRO DE SOBRANTES AL FINALIZAR LOS TRABAJOS A DESTINO AUTORIZADO POR LA DEPENDENCIA, CARGA, TRANSPORTE, DESCARGAS, MANO DE OBRA, HERRAMIENTAS, EQUIPO Y TODO LO NECESARIO PARA SU CORRECTA EJECUCIÓN. P.U.O.T. (N-CSV-CAR-2-02-003/00/16)</t>
  </si>
  <si>
    <t>SIOP-010</t>
  </si>
  <si>
    <t>SIOP-014</t>
  </si>
  <si>
    <t>SIOP-015</t>
  </si>
  <si>
    <t>SIOP-016</t>
  </si>
  <si>
    <t>SIOP-017</t>
  </si>
  <si>
    <t>SIOP-018</t>
  </si>
  <si>
    <t>SIOP-019</t>
  </si>
  <si>
    <t>SIOP-020</t>
  </si>
  <si>
    <t>SIOP-021</t>
  </si>
  <si>
    <t>SIOP-022</t>
  </si>
  <si>
    <t>SIOP-023</t>
  </si>
  <si>
    <t>LIMPIEZA Y DESHIERBE DEL DERECHO DE VIA P.U.O.T.PARA LA REMOCIÓN DE LA VEGETACIÓN EXISTENTE, MEDIANTE: LA TALA, ROZA, DESENRAICE, LIMPIA Y DISPOSICIÓN FINAL; EN EL DERECHO DE VÍA, EN LAS ZONAS DE BANCOS, DE CANALES Y EN ÁREAS QUE SE DESTINEN A INSTALACIONES. INCLUYE: MATERIALES, MANO DE OBRA, EQUIPO , SEÑALAMIENTO, CARGA DEL PRODUCTO DE LA LIMPIEZA,  ACARREO, DESCARGA Y DISPOSICION EN EL BANCO DE DESPERDICIO O SITIO DE ACOPIO PROPUESTO POR EL CONTRATISTA Y AUTORIZADO POR LA DEPENDENCIA, CUMPLIENDO CON LAS LEYES Y REGLAMENTOS DE PROTECCIÓN ECOLÓGICA VIGENTES, CONSIDERANDO TODOS LOS ELEMENTOS NECESARIOS PARA SU CORRECTA EJECUCION. (EP-CSV-CAR-DSC-3-3-01-001/13).</t>
  </si>
  <si>
    <t>CUNETAS CON CONCRETO HIDRAULICO DE F'C=150 KG/CM2 Y 0.15 M2 DE SECCIÓN TRANSVERSAL DE CUNETA CONSIDERANDO 10 CM. DE ESPESOR, COLADO DE CONCRETO, CIMBRADO, CURADO, EXCAVACION, DESCIMBRADO, CARGAS Y DESCARGAS DE LOS MATERIALES AL SITIO DE UTILIZACION,  P.U.O.T. (INCISO J. DE LA NORMA N-CTR-CAR-1-03-003)</t>
  </si>
  <si>
    <t>LIMPIEZA DE ALCANTARILLAS EN DONDE LO INDIQUE LA DEPENDENCIA INCLUYE CANALES DE ENTRADA Y SALIDA P.U.O.T. A MANO O A MÁQUINA EN CUALQUIER TIPO DE MATERIAL, PARA RESTITUIR SU CAPACIDAD Y EFICIENCIA HIDRÁULICA DE ACUERDO A SU SECCION ORIGINAL CONSIDERANDO  CARGA Y RETIRO DE AZOLVE, LODOS, MATERIALES SOLIDOS, LIQUIDOS, SEMILIQUIDOS, VEGETACIÓN, BASURA, FRAGMENTOS DE ROCA Y TODO MATERIAL QUE SE ACUMULE EN LOS ELEMENTOS DE DRENAJE Y OBSTRUYAN EL LIBRE FLUJO DE LIQUIDOS EN CUNETA QUEDANDO LA SECCION ORIGINAL LIMPIA Y LIBRE DE OBJETOS EXTRAÑOS, INCLUYE, CARGA, FLETE Y DESCARGA DE LOS RESIDUOS EN SITIO PROPUESTO POR EL CONTRATISTA Y AUTORIZADO POR LA DEPENDENCIA  EN ZONAS QUE NO INVADA PROPIEDAD PRIVADA, CAUSES DE ARROYOS, CANALES U OBRAS DE DRENAJE; ADICIONALMENTE INCLUYE: MANO DE OBRA, MATERIALES, SEÑALAMIENTOS, EQUIPO Y TODO LO NECESARIO PARA SU CORRECTA EJECUCIÓN. N·CSV·CAR·2·01·003/01.</t>
  </si>
  <si>
    <t>SUMINISTRO Y APLICACIÓN DE RAYA CONTINUA O DISCONTINUA, COLOR AMARILLA O BLANCA, CUMPLIENDO CON ESPESOR DE 0.38 A 0.51 MILIMETROS, DE 15 CM. DE ANCHO, POR UNIDAD DE OBRA TERMINADA, APLICANDO DE 0.70 KG DE MICROSFERA POR LITRO, NO EXHIBA ROCIADO EXCESIVO (BRISEADO) EN LAS ORILLAS DE LA LINEA DE MARCA, DICHAS LINEAS SEAN RECTAS A SIMPLE VISTA.</t>
  </si>
  <si>
    <t>SUMINISTRO Y APLICACIÓN DE LINEA DE ALTO 40 CM,  PINTURA DOBLE ESPESOR, COLOR BLANCO REFLEJANTE, CUMPLIENDO ESPESOR 0.38 A 0.51 MILIMETROS,  SEGÚN DISEÑO, APLICANDO DE 0.7 KG DE MICROSFERA POR LITRO, NO EXHIBA ROCIADO EXCESIVO (BRISEADO) EN LAS ORILLAS DE LA LINEA DE MARCA, DICHAS LINEAS SEAN RECTAS A SIMPLE VISTA.</t>
  </si>
  <si>
    <t>SUMINISTRO Y APLICACIÓN DE RAYAS CON ESPACIAMIENTO LOGARÍTMICO PINTURA DOBLE ESPESOR, COLOR BLANCO O AMARILLO REFLEJANTE, CUMPLIENDO ESPESOR 0.38 A 0.51 MILIMETROS,  SEGÚN DISEÑO, APLICANDO DE 0.7 KG DE MICROSFERA POR LITRO, NO EXHIBA ROCIADO EXCESIVO (BRISEADO) EN LAS ORILLAS DE LA LINEA DE MARCA, DICHAS LINEAS SEAN RECTAS A SIMPLE VISTA.</t>
  </si>
  <si>
    <t>SUMINISTRO Y APLICACIÓN DE PINTURA EN LEYENDAS, MARCAS DIVERSAS EN PAVIMENTOS, REDUCTORES DE VELOCIDAD, RAYAS CON ESPACIAMIENTO LOGARÍTMICO, CRUCE PEATONAL,  SEGÚN DISEÑO, PINTURA DOBLE ESPESOR, COLOR REFLEJANTE, CUMPLIENDO ESPESOR 0.38 A 0.51 MILIMETROS,  SEGÚN DISEÑO, APLICANDO DE 0.7 KG DE MICROSFERA POR LITRO, NO EXHIBA ROCIADO EXCESIVO (BRISEADO) EN LAS ORILLAS DE LA LINEA DE MARCA, DICHAS LINEAS SEAN RECTAS A SIMPLE VISTA.</t>
  </si>
  <si>
    <t>SUMINISTRO Y COLOCACION DE VIALETAS EN RAYA CONTINUA Y/O DICONTINUA, CON REFLEJANTE COLOR AMARILLO Y/O BLANCA EN UNA O DOS CARAS POR UNIDAD DE OBRA TERMINADA, INCLUYE: MATERIALES, EPOXICO PARA ANCLAJE, MANO DE OBRA, EQUIPO Y HERRAMIENTA.</t>
  </si>
  <si>
    <t xml:space="preserve">SUMINISTRO Y COLOCACION DE BOTONES EN ESPACIO DE LÍNEAS CON SEPARACIÓN LOGARÍTIMICA FABRICADO EN MATERIAL PLASTICO 10 CM DE DIAMETRO, CON MALLA INTERNA Y ANCLAJE DE PEGAMENTO EPOXICO, APLICANDO 150 GRS PEGAMENTO EPOXICO A Y B, </t>
  </si>
  <si>
    <t>SUMINISTRO Y COLOCACIÓN DE SEÑAL DE  " KM" SIN RUTA DE 30 X 76  CM. CON LA LEYENDA ACABADO TIPO "A" ALTA INTENSIDAD 10 AÑOS DE DURACION, LAMINA LISA CALIBRE 16,PERIMETRO CORTE LASER, GALVANIZADA POR INMERSION EN CALIENTE,  PELICULA ANTI GRAFFITI , TORNILLOS ANTIVANDALICOS GALVANIZADO, ESCUDO EN IMPRESION DIGITAL VINIL ALTA INTENSIDAD DE ACUERDO A SPOT , POSTE PTR 2"X2"  CAL 14 GALV. POR INMERSION EN CALIENTE ALTURA LIBRE PISO A SEÑAL 1.0 M. DE ALTURA, ANCLADO MINIMO 70 CMS DE PROFUNDIDAD CON VARILLA DE 1/2" TRANSVERSAL AL PTR AHOGADA EN DADO DE CONCRETO 150KG/CM2 . INCLUYE: INFORME DE PRUEBA DE RETRO REFLECTIVIDAD,  LIMPIEZA EN LA ZONA DE TRABAJO, SEÑALAMIENTO PREVENTIVO EN AMBAS ACERAS DEL CAMINO DURANTE LA EJECUCION DE LOS TRABAJOS  CON BANDEREROS DEBIDAMENTE UNIFORMADOS Y DISPOSITIVOS DE SEGURIDAD PREVIO A LA ZONA DE LOS TRABAJOS Y EN LAS ZONA DE LOS TRABAJOS.</t>
  </si>
  <si>
    <t>SUMINISTRO Y COLOCACIÓN DE SEÑAL CON UN (1) TABLERO DE 30 X 178  CM.  ACABADO TIPO "A" ALTA INTENSIDAD 10 AÑOS DE DURACION, LAMINA LISA CALIBRE 16, PERIMETRO CORTE LASER, GALVANIZADA POR INMERSION EN CALIENTE,  PELICULA ANTI GRAFFITI, TORNILLOS ANTIVANDALICOS GALVANIZADO, ESCUDO EN IMPRESION DIGITAL VINIL ALTA INTENSIDAD DE ACUERDO A SPOT ,POSTE PTR 2"X2"  CAL 14 GALV. POR INMERSION EN CALIENTE ALTURA LIBRE PISO A SEÑAL 2.5 M. DE ALTURA, ANCLADO MINIMO 70 CMS DE PROFUNDIDAD CON VARILLA DE 1/2" TRANSVERSAL AL PTR AHOGADA EN DADO DE CONCRETO 150KG/CM2 . INCLUYE: INFORME DE PRUEBA DE RETRO REFLECTIVIDAD,  LIMPIEZA EN LA ZONA DE TRABAJO, SEÑALAMIENTO PREVENTIVO EN AMBAS ACERAS DEL CAMINO DURANTE LA EJECUCION DE LOS TRABAJOS  CON BANDEREROS DEBIDAMENTE UNIFORMADOS Y DISPOSITIVOS DE SEGURIDAD PREVIO A LA ZONA DE LOS TRABAJOS Y EN LAS ZONA DE LOS TRABAJOS.</t>
  </si>
  <si>
    <t>SUMINISTRO Y COLOCACIÓN DE SEÑAL CON DOS (2) TABLEROS DE 30 X 178 CM., CON LEYENDA ACABADO TIPO  "A" ALTA INTENSIDAD, LAMINA TIPO CHAROLA  CALIBRE 16 ROLADA EN CALIENTE,ESQUINAS ELABORADAS METODO EMBUTIDO (NO CORTE, NI SOLDADAS),  GALVANIZADA POR INMERSION EN CALIENTE, SOPORTE (OREJAS) CAL 16 REMACHE SOLIDO 3/16 PUNZONADAS ( NO SOLDADAS),  PELICULA ANTI GRAFFITI, TORNILLOS ANTIVANDALICOS GALVANIZADO, POSTE PTR 2"X2"  CAL 14 GALV. POR INMERSION EN CALIENTE ALTURA LIBRE PISO A SEÑAL 2.5 M. DE ALTURA, ANCLADO MINIMO 70 CMS PROFUNDIDAD CON VARILLA DE 1/2" TRANSVERSAL AL PTR AHOGADA EN DADO DE CONCRETO 150KG/CM2 . INCLUYE: INFORME DE PRUEBA DE RETRO REFLECTIVIDAD,  LIMPIEZA EN LA ZONA DE TRABAJO, SEÑALAMIENTO PREVENTIVO EN AMBAS ACERAS DEL CAMINO DURANTE LA EJECUCION DE LOS TRABAJOS  CON BANDEREROS DEBIDAMENTE UNIFORMADOS Y DISPOSITIVOS DE SEGURIDAD PREVIO A LA ZONA DE LOS TRABAJOS Y EN LAS ZONA DE LOS TRABAJOS.</t>
  </si>
  <si>
    <t xml:space="preserve">SUMINISTRO Y COLOCACIÓN DE SEÑAL DE 71 X 71 CM. CON UN TABLERO  ACABADO TIPO "A" ALTA INTENSIDAD 10 AÑOS DE DURACION, LAMINA TIPO CHAROLA  CALIBRE 16 , ROLADA EN CALIENTE, ESQUINAS ELABORADAS METODO EMBUTIDO (NO CORTE, NI SOLDADAS),  GALVANIZADA POR INMERSION EN CALIENTE, SOPORTE (OREJAS) CAL 16 REMACHE SOLIDO 3/16 PUNZONADAS ( NO SOLDADAS) , PELICULA ANTI GRAFFITI, TORNILLOS ANTIVANDALICOS GALVANIZADO, POSTE PTR 2"X2"  CAL 14 GALV. POR INMERSION EN CALIENTE ALTURA LIBRE PISO A SEÑAL 2.5 M. DE ALTURA, ANCLADO MINIMO 70 CMS DE PROFUNDIDAD CON VARILLA DE 1/2" TRANSVERSAL AL PTR AHOGADA EN DADO DE CONCRETO 150KG/CM2 . INCLUYE: INFORME DE PRUEBA DE RETRO REFLECTIVIDAD,  LIMPIEZA EN LA ZONA DE TRABAJO, SEÑALAMIENTO PREVENTIVO EN AMBAS ACERAS DEL CAMINO DURANTE LA EJECUCION DE LOS TRABAJOS  CON BANDEREROS DEBIDAMENTE UNIFORMADOS Y DISPOSITIVOS DE SEGURIDAD PREVIO A LA ZONA DE LOS TRABAJOS Y EN LAS ZONA DE LOS TRABAJOS.  </t>
  </si>
  <si>
    <t>SUMINISTRO Y COLOCACIÓN DE SEÑAL DE  " KM" CON RUTA DE 30 X 76  CM. CON LA LEYENDA ACABADO TIPO "A" ALTA INTENSIDAD 10 AÑOS DE DURACION, LAMINA LISA CALIBRE 16,PERIMETRO CORTE LASER, GALVANIZADA POR INMERSION EN CALIENTE,  PELICULA ANTI GRAFFITI , TORNILLOS ANTIVANDALICOS GALVANIZADO, ESCUDO EN IMPRESION DIGITAL VINIL ALTA INTENSIDAD DE ACUERDO A SPOT , POSTE PTR 2"X2"  CAL 14 GALV. POR INMERSION EN CALIENTE ALTURA LIBRE PISO A SEÑAL 1.0 M. DE ALTURA, ANCLADO MINIMO 70 CMS DE PROFUNDIDAD CON VARILLA DE 1/2" TRANSVERSAL AL PTR AHOGADA EN DADO DE CONCRETO 150KG/CM2 . INCLUYE: INFORME DE PRUEBA DE RETRO REFLECTIVIDAD,  LIMPIEZA EN LA ZONA DE TRABAJO, SEÑALAMIENTO PREVENTIVO EN AMBAS ACERAS DEL CAMINO DURANTE LA EJECUCION DE LOS TRABAJOS  CON BANDEREROS DEBIDAMENTE UNIFORMADOS Y DISPOSITIVOS DE SEGURIDAD PREVIO A LA ZONA DE LOS TRABAJOS Y EN LAS ZONA DE LOS TRABAJOS.</t>
  </si>
  <si>
    <t>SUMINISTRO Y COLOCACIÓN DE SEÑAL DE 60 X 76 CM. CON UN TABLERO  ACABADO TIPO "A" ALTA INTENSIDAD 10 AÑOS DE DURACION, LAMINA TIPO CHAROLA  CALIBRE 16 , ROLADA EN CALIENTE, ESQUINAS ELABORADAS METODO EMBUTIDO (NO CORTE, NI SOLDADAS),  GALVANIZADA POR INMERSION EN CALIENTE, SOPORTE (OREJAS) CAL 16 REMACHE SOLIDO 3/16 PUNZONADAS ( NO SOLDADAS) , PELICULA ANTI GRAFFITI, TORNILLOS ANTIVANDALICOS GALVANIZADO, POSTE PTR 2"X2"  CAL 14 GALV. POR INMERSION EN CALIENTE ALTURA LIBRE PISO A SEÑAL 2.5 M. DE ALTURA, ANCLADO MINIMO 70 CMS DE PROFUNDIDAD CON VARILLA DE 1/2" TRANSVERSAL AL PTR AHOGADA EN DADO DE CONCRETO 150KG/CM2 . INCLUYE: INFORME DE PRUEBA DE RETRO REFLECTIVIDAD,  LIMPIEZA EN LA ZONA DE TRABAJO, SEÑALAMIENTO PREVENTIVO EN AMBAS ACERAS DEL CAMINO DURANTE LA EJECUCION DE LOS TRABAJOS  CON BANDEREROS DEBIDAMENTE UNIFORMADOS Y DISPOSITIVOS DE SEGURIDAD PREVIO A LA ZONA DE LOS TRABAJOS Y EN LAS ZONA DE LOS TRABAJOS.</t>
  </si>
  <si>
    <t xml:space="preserve">SUMINISTRO Y COLOCACIÓN DE SEÑAL CON UN (1) TABLERO DE 40 X 239 CM., CON LEYENDA ACABADO TIPO  "A" ALTA INTENSIDAD, LAMINA TIPO CHAROLA  CALIBRE 16 ROLADA EN CALIENTE,ESQUINAS ELABORADAS METODO EMBUTIDO (NO CORTE, NI SOLDADAS),  GALVANIZADA POR INMERSION EN CALIENTE, SOPORTE (OREJAS) CAL 16 REMACHE SOLIDO 3/16 PUNZONADAS ( NO SOLDADAS),  PELICULA ANTI GRAFFITI, TORNILLOS ANTIVANDALICOS GALVANIZADO, POSTE PTR 2"X2"  CAL 14 GALV. POR INMERSION EN CALIENTE ALTURA LIBRE PISO A SEÑAL 2.5 M. DE ALTURA, ANCLADO MINIMO 70 CMS PROFUNDIDAD CON VARILLA DE 1/2" TRANSVERSAL AL PTR AHOGADA EN DADO DE CONCRETO 150KG/CM2 . INCLUYE: INFORME DE PRUEBA DE RETRO REFLECTIVIDAD,  LIMPIEZA EN LA ZONA DE TRABAJO, SEÑALAMIENTO PREVENTIVO EN AMBAS ACERAS DEL CAMINO DURANTE LA EJECUCION DE LOS TRABAJOS  CON BANDEREROS DEBIDAMENTE UNIFORMADOS Y DISPOSITIVOS DE SEGURIDAD PREVIO A LA ZONA DE LOS TRABAJOS Y EN LAS ZONA DE LOS TRABAJOS .  </t>
  </si>
  <si>
    <t>SUMINISTRO Y COLOCACIÓN DE FANTASMAS DE 13 CM. DE DIÁMETRO Y 110 CM. DE ALTURA, DE CONCRETO HIDRÁULICO (CLASIFICACIÓN OD-6)</t>
  </si>
  <si>
    <t>SELLADO DE GRIETAS AISLADAS EN CARPETAS ASFALTICAS N-CSV-CAR-2-02-002/15</t>
  </si>
  <si>
    <t xml:space="preserve">LIMPIEZA DE CUNETAS Y CONTRACUNETAS EN DONDE LO INDIQUE LA DEPENDENCIA, P.U.O.T.A MANO O A MÁQUINA EN CUALQUIER TIPO DE MATERIAL, (RETIRO DE AZOLVE, VEGETACIÓN, BASURA, FRAGMENTOS DE ROCA Y TODO MATERIAL QUE SE ACUMULE EN ELEMENTOS DE DRENAJE. PARA RESTITUIR SU CAPACIDAD Y EFICIENCIA HIDRÁULICA.) INCLUYE: CARGA, FLETE, ACARREOS, DESCARGA Y DISPOSICION FINAL EN SITIOS QUE AUTORICE LA DEPENDENCIA Y QE NO OBSTRUYAN PROPIEDAD PRIVADA, CAUCE DE ARROYOS U OBRAS DE DRENAJE, INCLUYE HERRAMIENTAS, EQUIPO, MANO DE OBRA, SEÑALAMIENTO Y  TODO LO NECESARIO PARA SU CORRECTA EJECUCIÓN.(N-CSV-CAR-2-01-001) </t>
  </si>
  <si>
    <t xml:space="preserve">DIRECCIÓN GENERAL </t>
  </si>
  <si>
    <t>RECONSTRUCCIÓN / CONSTRUCCION DEL 0+000 AL 1+700</t>
  </si>
  <si>
    <t>CONSERVACIÓN PERIÓDICA 0+000 AL 0+700</t>
  </si>
  <si>
    <t>Carretera código 329 Tramo Ent. Carr Cod 307  - Atotonilco(Acceso por Los Chorritos)</t>
  </si>
  <si>
    <t>CONSERVACIÓN RUTINARIA DEL 0+000 AL 1+700</t>
  </si>
  <si>
    <t>SIOP-E-ICAR-OB-LP-0206-2026</t>
  </si>
  <si>
    <t>Conservación periódica y conservación rutinaria de la carretera 329, tramo Entronque Carretera 307 - Atotonilco (acceso por "Los Chorritos"), en el municipio de Atotonilco el Alto, Jalisco.</t>
  </si>
  <si>
    <t>SIOP-001</t>
  </si>
  <si>
    <t>SIOP-002</t>
  </si>
  <si>
    <t>SIOP-003</t>
  </si>
  <si>
    <t>SIOP-004</t>
  </si>
  <si>
    <t>SIOP-005</t>
  </si>
  <si>
    <t>SIOP-006</t>
  </si>
  <si>
    <t>SIOP-007</t>
  </si>
  <si>
    <t>SIOP-008</t>
  </si>
  <si>
    <t>SIOP-009</t>
  </si>
  <si>
    <t>SIOP-011</t>
  </si>
  <si>
    <t>SIOP-012</t>
  </si>
  <si>
    <t>SIOP-013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</si>
</sst>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quot;* #,##0.00_-;\-&quot;$&quot;* #,##0.00_-;_-&quot;$&quot;* &quot;-&quot;??_-;_-@_-"/>
    <numFmt numFmtId="43" formatCode="_-* #,##0.00_-;\-* #,##0.00_-;_-* &quot;-&quot;??_-;_-@_-"/>
    <numFmt numFmtId="164" formatCode="&quot;$&quot;#,##0.00"/>
    <numFmt numFmtId="165" formatCode="&quot;$&quot;#,###.00"/>
    <numFmt numFmtId="166" formatCode="#,##0.0000"/>
    <numFmt numFmtId="167" formatCode="0.000"/>
    <numFmt numFmtId="168" formatCode="#,##0.00_ ;[Red]\-#,##0.00\ "/>
    <numFmt numFmtId="169" formatCode="0\+000"/>
  </numFmts>
  <fonts count="21" x14ac:knownFonts="1">
    <font>
      <sz val="11"/>
      <color theme="1"/>
      <name val="Calibri"/>
      <family val="2"/>
      <scheme val="minor"/>
    </font>
    <font>
      <sz val="10"/>
      <name val="Arial"/>
      <family val="2"/>
    </font>
    <font>
      <sz val="10"/>
      <name val="Calibri"/>
      <family val="2"/>
      <scheme val="minor"/>
    </font>
    <font>
      <b/>
      <sz val="11"/>
      <name val="Calibri"/>
      <family val="2"/>
    </font>
    <font>
      <sz val="11"/>
      <name val="Calibri"/>
      <family val="2"/>
    </font>
    <font>
      <b/>
      <sz val="11"/>
      <color theme="0"/>
      <name val="Calibri"/>
      <family val="2"/>
    </font>
    <font>
      <b/>
      <sz val="10"/>
      <name val="Calibri"/>
      <family val="2"/>
      <scheme val="minor"/>
    </font>
    <font>
      <b/>
      <sz val="10"/>
      <name val="Calibri"/>
      <family val="2"/>
    </font>
    <font>
      <sz val="8"/>
      <name val="Arial"/>
      <family val="2"/>
    </font>
    <font>
      <b/>
      <sz val="8"/>
      <color theme="1" tint="4.9989318521683403E-2"/>
      <name val="Arial"/>
      <family val="2"/>
    </font>
    <font>
      <b/>
      <sz val="8"/>
      <name val="Arial"/>
      <family val="2"/>
    </font>
    <font>
      <b/>
      <sz val="8"/>
      <color theme="1"/>
      <name val="Arial"/>
      <family val="2"/>
    </font>
    <font>
      <b/>
      <sz val="8"/>
      <color theme="4"/>
      <name val="Arial"/>
      <family val="2"/>
    </font>
    <font>
      <b/>
      <sz val="8"/>
      <color rgb="FF006600"/>
      <name val="Arial"/>
      <family val="2"/>
    </font>
    <font>
      <sz val="8"/>
      <color rgb="FF006600"/>
      <name val="Arial"/>
      <family val="2"/>
    </font>
    <font>
      <b/>
      <sz val="11"/>
      <color theme="0"/>
      <name val="Calibri"/>
      <family val="2"/>
      <scheme val="minor"/>
    </font>
    <font>
      <sz val="8"/>
      <name val="Calibri"/>
      <family val="2"/>
      <scheme val="minor"/>
    </font>
    <font>
      <b/>
      <sz val="8"/>
      <color rgb="FF0000CC"/>
      <name val="Arial"/>
      <family val="2"/>
    </font>
    <font>
      <b/>
      <sz val="16"/>
      <name val="Calibri"/>
      <family val="2"/>
    </font>
    <font>
      <b/>
      <sz val="9"/>
      <color theme="0"/>
      <name val="Arial"/>
      <family val="2"/>
    </font>
    <font>
      <sz val="11"/>
      <color theme="1"/>
      <name val="Calibri"/>
      <family val="2"/>
      <scheme val="minor"/>
    </font>
  </fonts>
  <fills count="4">
    <fill>
      <patternFill patternType="none"/>
    </fill>
    <fill>
      <patternFill patternType="gray125"/>
    </fill>
    <fill>
      <patternFill patternType="solid">
        <fgColor rgb="FF00953B"/>
        <bgColor indexed="64"/>
      </patternFill>
    </fill>
    <fill>
      <patternFill patternType="solid">
        <fgColor theme="0" tint="-0.24994659260841701"/>
        <bgColor indexed="64"/>
      </patternFill>
    </fill>
  </fills>
  <borders count="15">
    <border>
      <left/>
      <right/>
      <top/>
      <bottom/>
      <diagonal/>
    </border>
    <border>
      <left style="medium">
        <color auto="1"/>
      </left>
      <right style="medium">
        <color auto="1"/>
      </right>
      <top style="medium">
        <color auto="1"/>
      </top>
      <bottom/>
      <diagonal/>
    </border>
    <border>
      <left style="medium">
        <color auto="1"/>
      </left>
      <right style="medium">
        <color auto="1"/>
      </right>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style="medium">
        <color auto="1"/>
      </top>
      <bottom/>
      <diagonal/>
    </border>
    <border>
      <left/>
      <right style="medium">
        <color auto="1"/>
      </right>
      <top/>
      <bottom style="medium">
        <color auto="1"/>
      </bottom>
      <diagonal/>
    </border>
    <border>
      <left style="medium">
        <color auto="1"/>
      </left>
      <right style="medium">
        <color auto="1"/>
      </right>
      <top/>
      <bottom style="medium">
        <color auto="1"/>
      </bottom>
      <diagonal/>
    </border>
    <border>
      <left style="medium">
        <color auto="1"/>
      </left>
      <right/>
      <top/>
      <bottom style="medium">
        <color auto="1"/>
      </bottom>
      <diagonal/>
    </border>
    <border>
      <left/>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diagonal/>
    </border>
  </borders>
  <cellStyleXfs count="9">
    <xf numFmtId="0" fontId="0" fillId="0" borderId="0"/>
    <xf numFmtId="0" fontId="1" fillId="0" borderId="0"/>
    <xf numFmtId="0" fontId="1" fillId="0" borderId="0"/>
    <xf numFmtId="44" fontId="1" fillId="0" borderId="0" applyFont="0" applyFill="0" applyBorder="0" applyAlignment="0" applyProtection="0"/>
    <xf numFmtId="0" fontId="1" fillId="0" borderId="0"/>
    <xf numFmtId="44" fontId="20" fillId="0" borderId="0" applyFont="0" applyFill="0" applyBorder="0" applyAlignment="0" applyProtection="0"/>
    <xf numFmtId="44" fontId="1"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cellStyleXfs>
  <cellXfs count="117">
    <xf numFmtId="0" fontId="0" fillId="0" borderId="0" xfId="0"/>
    <xf numFmtId="0" fontId="3" fillId="0" borderId="1" xfId="1" applyFont="1" applyBorder="1" applyAlignment="1">
      <alignment horizontal="center" vertical="top"/>
    </xf>
    <xf numFmtId="0" fontId="3" fillId="0" borderId="2" xfId="1" applyFont="1" applyBorder="1" applyAlignment="1">
      <alignment horizontal="center" vertical="top" wrapText="1"/>
    </xf>
    <xf numFmtId="0" fontId="4" fillId="0" borderId="1" xfId="1" applyFont="1" applyBorder="1" applyAlignment="1">
      <alignment horizontal="center" vertical="top"/>
    </xf>
    <xf numFmtId="0" fontId="3" fillId="0" borderId="3" xfId="1" applyFont="1" applyBorder="1" applyAlignment="1">
      <alignment vertical="top"/>
    </xf>
    <xf numFmtId="0" fontId="4" fillId="0" borderId="0" xfId="1" applyFont="1" applyAlignment="1">
      <alignment vertical="top"/>
    </xf>
    <xf numFmtId="0" fontId="4" fillId="0" borderId="2" xfId="1" applyFont="1" applyBorder="1" applyAlignment="1">
      <alignment horizontal="center" vertical="top"/>
    </xf>
    <xf numFmtId="0" fontId="3" fillId="0" borderId="4" xfId="1" applyFont="1" applyBorder="1" applyAlignment="1">
      <alignment horizontal="center" vertical="top"/>
    </xf>
    <xf numFmtId="0" fontId="3" fillId="0" borderId="0" xfId="1" applyFont="1" applyAlignment="1">
      <alignment horizontal="center" vertical="top"/>
    </xf>
    <xf numFmtId="0" fontId="3" fillId="0" borderId="5" xfId="1" applyFont="1" applyBorder="1" applyAlignment="1">
      <alignment horizontal="center" vertical="top"/>
    </xf>
    <xf numFmtId="0" fontId="3" fillId="0" borderId="5" xfId="1" applyFont="1" applyBorder="1" applyAlignment="1">
      <alignment vertical="top"/>
    </xf>
    <xf numFmtId="0" fontId="3" fillId="0" borderId="6" xfId="1" applyFont="1" applyBorder="1" applyAlignment="1">
      <alignment horizontal="left" vertical="top"/>
    </xf>
    <xf numFmtId="14" fontId="4" fillId="0" borderId="3" xfId="1" applyNumberFormat="1" applyFont="1" applyBorder="1" applyAlignment="1">
      <alignment horizontal="left" vertical="top"/>
    </xf>
    <xf numFmtId="14" fontId="4" fillId="0" borderId="5" xfId="1" applyNumberFormat="1" applyFont="1" applyBorder="1" applyAlignment="1">
      <alignment horizontal="left" vertical="top"/>
    </xf>
    <xf numFmtId="0" fontId="4" fillId="0" borderId="5" xfId="1" applyFont="1" applyBorder="1" applyAlignment="1">
      <alignment horizontal="left" vertical="top"/>
    </xf>
    <xf numFmtId="14" fontId="4" fillId="0" borderId="7" xfId="1" applyNumberFormat="1" applyFont="1" applyBorder="1" applyAlignment="1">
      <alignment horizontal="left" vertical="top"/>
    </xf>
    <xf numFmtId="0" fontId="3" fillId="0" borderId="7" xfId="1" applyFont="1" applyBorder="1" applyAlignment="1">
      <alignment vertical="top"/>
    </xf>
    <xf numFmtId="0" fontId="3" fillId="0" borderId="1" xfId="1" applyFont="1" applyBorder="1" applyAlignment="1">
      <alignment horizontal="left" vertical="top"/>
    </xf>
    <xf numFmtId="0" fontId="4" fillId="0" borderId="4" xfId="1" applyFont="1" applyBorder="1" applyAlignment="1">
      <alignment horizontal="center" vertical="top"/>
    </xf>
    <xf numFmtId="0" fontId="4" fillId="0" borderId="0" xfId="1" applyFont="1" applyAlignment="1">
      <alignment horizontal="center" vertical="top"/>
    </xf>
    <xf numFmtId="0" fontId="4" fillId="0" borderId="5" xfId="1" applyFont="1" applyBorder="1" applyAlignment="1">
      <alignment horizontal="center" vertical="top"/>
    </xf>
    <xf numFmtId="0" fontId="3" fillId="0" borderId="2" xfId="1" applyFont="1" applyBorder="1" applyAlignment="1">
      <alignment horizontal="center" vertical="top"/>
    </xf>
    <xf numFmtId="0" fontId="4" fillId="0" borderId="8" xfId="1" applyFont="1" applyBorder="1" applyAlignment="1">
      <alignment horizontal="center" vertical="top"/>
    </xf>
    <xf numFmtId="0" fontId="4" fillId="0" borderId="9" xfId="1" applyFont="1" applyBorder="1" applyAlignment="1">
      <alignment horizontal="center" vertical="top"/>
    </xf>
    <xf numFmtId="0" fontId="4" fillId="0" borderId="10" xfId="1" applyFont="1" applyBorder="1" applyAlignment="1">
      <alignment horizontal="center" vertical="top"/>
    </xf>
    <xf numFmtId="0" fontId="4" fillId="0" borderId="7" xfId="1" applyFont="1" applyBorder="1" applyAlignment="1">
      <alignment horizontal="center" vertical="top"/>
    </xf>
    <xf numFmtId="0" fontId="4" fillId="0" borderId="0" xfId="1" applyFont="1" applyAlignment="1">
      <alignment horizontal="justify" vertical="top"/>
    </xf>
    <xf numFmtId="0" fontId="3" fillId="0" borderId="0" xfId="1" applyFont="1" applyAlignment="1">
      <alignment vertical="top"/>
    </xf>
    <xf numFmtId="49" fontId="5" fillId="2" borderId="11" xfId="2" applyNumberFormat="1" applyFont="1" applyFill="1" applyBorder="1" applyAlignment="1">
      <alignment horizontal="center" vertical="center"/>
    </xf>
    <xf numFmtId="49" fontId="5" fillId="2" borderId="12" xfId="2" applyNumberFormat="1" applyFont="1" applyFill="1" applyBorder="1" applyAlignment="1">
      <alignment horizontal="center" vertical="center"/>
    </xf>
    <xf numFmtId="49" fontId="5" fillId="2" borderId="12" xfId="2" applyNumberFormat="1" applyFont="1" applyFill="1" applyBorder="1" applyAlignment="1">
      <alignment horizontal="center" vertical="center" wrapText="1"/>
    </xf>
    <xf numFmtId="49" fontId="5" fillId="2" borderId="13" xfId="2" applyNumberFormat="1" applyFont="1" applyFill="1" applyBorder="1" applyAlignment="1">
      <alignment horizontal="center" vertical="center"/>
    </xf>
    <xf numFmtId="0" fontId="4" fillId="0" borderId="0" xfId="1" applyFont="1" applyAlignment="1">
      <alignment horizontal="center" vertical="center"/>
    </xf>
    <xf numFmtId="0" fontId="4" fillId="0" borderId="0" xfId="4" applyFont="1" applyAlignment="1">
      <alignment vertical="top"/>
    </xf>
    <xf numFmtId="0" fontId="7" fillId="0" borderId="0" xfId="1" applyFont="1" applyAlignment="1">
      <alignment horizontal="center" vertical="top" wrapText="1"/>
    </xf>
    <xf numFmtId="0" fontId="6" fillId="0" borderId="1" xfId="1" applyFont="1" applyBorder="1" applyAlignment="1">
      <alignment horizontal="center" vertical="top"/>
    </xf>
    <xf numFmtId="0" fontId="5" fillId="2" borderId="0" xfId="4" applyFont="1" applyFill="1" applyAlignment="1">
      <alignment horizontal="justify" vertical="top"/>
    </xf>
    <xf numFmtId="49" fontId="8" fillId="0" borderId="0" xfId="1" applyNumberFormat="1" applyFont="1" applyAlignment="1">
      <alignment horizontal="left" vertical="top"/>
    </xf>
    <xf numFmtId="0" fontId="9" fillId="0" borderId="0" xfId="1" applyFont="1" applyAlignment="1">
      <alignment horizontal="justify" vertical="top"/>
    </xf>
    <xf numFmtId="0" fontId="8" fillId="0" borderId="0" xfId="1" applyFont="1" applyAlignment="1">
      <alignment horizontal="center" vertical="top" wrapText="1"/>
    </xf>
    <xf numFmtId="166" fontId="8" fillId="0" borderId="0" xfId="1" applyNumberFormat="1" applyFont="1" applyAlignment="1">
      <alignment horizontal="right" vertical="top"/>
    </xf>
    <xf numFmtId="164" fontId="8" fillId="0" borderId="0" xfId="3" applyNumberFormat="1" applyFont="1" applyAlignment="1">
      <alignment horizontal="right" vertical="top"/>
    </xf>
    <xf numFmtId="4" fontId="10" fillId="0" borderId="0" xfId="1" applyNumberFormat="1" applyFont="1" applyAlignment="1">
      <alignment horizontal="center" vertical="top"/>
    </xf>
    <xf numFmtId="164" fontId="10" fillId="0" borderId="0" xfId="3" applyNumberFormat="1" applyFont="1" applyAlignment="1">
      <alignment vertical="top"/>
    </xf>
    <xf numFmtId="49" fontId="11" fillId="0" borderId="0" xfId="1" applyNumberFormat="1" applyFont="1" applyAlignment="1">
      <alignment horizontal="left" vertical="top"/>
    </xf>
    <xf numFmtId="0" fontId="11" fillId="0" borderId="0" xfId="1" applyFont="1" applyAlignment="1">
      <alignment horizontal="justify" vertical="top"/>
    </xf>
    <xf numFmtId="0" fontId="12" fillId="0" borderId="0" xfId="1" applyFont="1" applyAlignment="1">
      <alignment horizontal="center" vertical="top" wrapText="1"/>
    </xf>
    <xf numFmtId="166" fontId="12" fillId="0" borderId="0" xfId="1" applyNumberFormat="1" applyFont="1" applyAlignment="1">
      <alignment horizontal="right" vertical="top"/>
    </xf>
    <xf numFmtId="4" fontId="12" fillId="0" borderId="0" xfId="1" applyNumberFormat="1" applyFont="1" applyAlignment="1">
      <alignment horizontal="center" vertical="top"/>
    </xf>
    <xf numFmtId="164" fontId="11" fillId="0" borderId="0" xfId="1" applyNumberFormat="1" applyFont="1" applyAlignment="1">
      <alignment vertical="top"/>
    </xf>
    <xf numFmtId="0" fontId="13" fillId="0" borderId="0" xfId="1" applyFont="1" applyAlignment="1">
      <alignment horizontal="justify" vertical="top"/>
    </xf>
    <xf numFmtId="0" fontId="14" fillId="0" borderId="0" xfId="1" applyFont="1" applyAlignment="1">
      <alignment horizontal="center" vertical="top" wrapText="1"/>
    </xf>
    <xf numFmtId="4" fontId="14" fillId="0" borderId="0" xfId="1" applyNumberFormat="1" applyFont="1" applyAlignment="1">
      <alignment horizontal="right" vertical="top"/>
    </xf>
    <xf numFmtId="164" fontId="14" fillId="0" borderId="0" xfId="6" applyNumberFormat="1" applyFont="1" applyAlignment="1">
      <alignment horizontal="right" vertical="top"/>
    </xf>
    <xf numFmtId="4" fontId="13" fillId="0" borderId="0" xfId="1" applyNumberFormat="1" applyFont="1" applyAlignment="1">
      <alignment horizontal="center" vertical="top"/>
    </xf>
    <xf numFmtId="164" fontId="13" fillId="0" borderId="0" xfId="5" applyNumberFormat="1" applyFont="1" applyFill="1" applyAlignment="1">
      <alignment vertical="top"/>
    </xf>
    <xf numFmtId="0" fontId="10" fillId="0" borderId="0" xfId="1" applyFont="1" applyAlignment="1">
      <alignment vertical="top"/>
    </xf>
    <xf numFmtId="4" fontId="10" fillId="0" borderId="0" xfId="1" applyNumberFormat="1" applyFont="1" applyAlignment="1">
      <alignment vertical="top"/>
    </xf>
    <xf numFmtId="0" fontId="8" fillId="0" borderId="0" xfId="1" applyFont="1" applyAlignment="1">
      <alignment horizontal="justify" vertical="top" wrapText="1"/>
    </xf>
    <xf numFmtId="4" fontId="8" fillId="0" borderId="0" xfId="1" applyNumberFormat="1" applyFont="1" applyAlignment="1">
      <alignment horizontal="right" vertical="top"/>
    </xf>
    <xf numFmtId="164" fontId="8" fillId="0" borderId="0" xfId="3" applyNumberFormat="1" applyFont="1" applyAlignment="1">
      <alignment vertical="top"/>
    </xf>
    <xf numFmtId="0" fontId="10" fillId="3" borderId="0" xfId="1" applyFont="1" applyFill="1" applyAlignment="1">
      <alignment vertical="top"/>
    </xf>
    <xf numFmtId="0" fontId="10" fillId="3" borderId="0" xfId="1" applyFont="1" applyFill="1" applyAlignment="1">
      <alignment horizontal="center" vertical="top"/>
    </xf>
    <xf numFmtId="167" fontId="10" fillId="3" borderId="0" xfId="1" applyNumberFormat="1" applyFont="1" applyFill="1" applyAlignment="1">
      <alignment vertical="top"/>
    </xf>
    <xf numFmtId="0" fontId="8" fillId="0" borderId="0" xfId="1" applyFont="1" applyAlignment="1">
      <alignment vertical="top"/>
    </xf>
    <xf numFmtId="165" fontId="15" fillId="2" borderId="0" xfId="4" applyNumberFormat="1" applyFont="1" applyFill="1" applyAlignment="1">
      <alignment vertical="top"/>
    </xf>
    <xf numFmtId="43" fontId="4" fillId="0" borderId="0" xfId="7" applyFont="1" applyAlignment="1">
      <alignment vertical="top"/>
    </xf>
    <xf numFmtId="164" fontId="12" fillId="0" borderId="0" xfId="6" applyNumberFormat="1" applyFont="1" applyFill="1" applyAlignment="1">
      <alignment horizontal="right" vertical="top"/>
    </xf>
    <xf numFmtId="168" fontId="8" fillId="0" borderId="0" xfId="7" applyNumberFormat="1" applyFont="1" applyAlignment="1">
      <alignment vertical="top"/>
    </xf>
    <xf numFmtId="0" fontId="10" fillId="0" borderId="0" xfId="1" applyFont="1" applyAlignment="1">
      <alignment horizontal="justify" vertical="top"/>
    </xf>
    <xf numFmtId="164" fontId="8" fillId="0" borderId="0" xfId="6" applyNumberFormat="1" applyFont="1" applyFill="1" applyAlignment="1">
      <alignment horizontal="right" vertical="top"/>
    </xf>
    <xf numFmtId="4" fontId="4" fillId="0" borderId="0" xfId="1" applyNumberFormat="1" applyFont="1" applyAlignment="1">
      <alignment vertical="top"/>
    </xf>
    <xf numFmtId="49" fontId="17" fillId="0" borderId="0" xfId="1" applyNumberFormat="1" applyFont="1" applyAlignment="1">
      <alignment horizontal="left" vertical="top"/>
    </xf>
    <xf numFmtId="0" fontId="17" fillId="0" borderId="0" xfId="1" applyFont="1" applyAlignment="1">
      <alignment horizontal="justify" vertical="top"/>
    </xf>
    <xf numFmtId="164" fontId="17" fillId="0" borderId="0" xfId="6" applyNumberFormat="1" applyFont="1" applyAlignment="1">
      <alignment vertical="top"/>
    </xf>
    <xf numFmtId="43" fontId="4" fillId="0" borderId="0" xfId="7" applyFont="1" applyAlignment="1">
      <alignment horizontal="center" vertical="center"/>
    </xf>
    <xf numFmtId="43" fontId="8" fillId="0" borderId="0" xfId="7" applyFont="1" applyAlignment="1">
      <alignment vertical="top"/>
    </xf>
    <xf numFmtId="43" fontId="17" fillId="0" borderId="0" xfId="7" applyFont="1" applyAlignment="1">
      <alignment vertical="top"/>
    </xf>
    <xf numFmtId="164" fontId="10" fillId="0" borderId="0" xfId="5" applyNumberFormat="1" applyFont="1" applyFill="1" applyAlignment="1">
      <alignment vertical="top"/>
    </xf>
    <xf numFmtId="0" fontId="10" fillId="0" borderId="0" xfId="1" applyFont="1" applyAlignment="1">
      <alignment horizontal="justify" vertical="top" wrapText="1"/>
    </xf>
    <xf numFmtId="9" fontId="3" fillId="0" borderId="8" xfId="8" applyFont="1" applyBorder="1" applyAlignment="1">
      <alignment horizontal="center" vertical="top"/>
    </xf>
    <xf numFmtId="10" fontId="4" fillId="0" borderId="0" xfId="8" applyNumberFormat="1" applyFont="1" applyAlignment="1">
      <alignment horizontal="center" vertical="top"/>
    </xf>
    <xf numFmtId="0" fontId="13" fillId="0" borderId="0" xfId="1" applyFont="1" applyAlignment="1">
      <alignment horizontal="center" vertical="top" wrapText="1"/>
    </xf>
    <xf numFmtId="4" fontId="13" fillId="0" borderId="0" xfId="1" applyNumberFormat="1" applyFont="1" applyAlignment="1">
      <alignment horizontal="right" vertical="top"/>
    </xf>
    <xf numFmtId="164" fontId="13" fillId="0" borderId="0" xfId="6" applyNumberFormat="1" applyFont="1" applyFill="1" applyAlignment="1">
      <alignment horizontal="right" vertical="top"/>
    </xf>
    <xf numFmtId="164" fontId="10" fillId="0" borderId="0" xfId="1" applyNumberFormat="1" applyFont="1" applyAlignment="1">
      <alignment vertical="top"/>
    </xf>
    <xf numFmtId="169" fontId="10" fillId="0" borderId="0" xfId="1" applyNumberFormat="1" applyFont="1" applyAlignment="1">
      <alignment horizontal="right" vertical="top"/>
    </xf>
    <xf numFmtId="169" fontId="10" fillId="0" borderId="0" xfId="1" applyNumberFormat="1" applyFont="1" applyAlignment="1">
      <alignment vertical="top"/>
    </xf>
    <xf numFmtId="4" fontId="13" fillId="0" borderId="0" xfId="1" applyNumberFormat="1" applyFont="1" applyAlignment="1">
      <alignment horizontal="left" vertical="top"/>
    </xf>
    <xf numFmtId="43" fontId="13" fillId="0" borderId="0" xfId="7" applyFont="1" applyFill="1" applyAlignment="1">
      <alignment horizontal="right" vertical="top"/>
    </xf>
    <xf numFmtId="164" fontId="14" fillId="0" borderId="0" xfId="6" applyNumberFormat="1" applyFont="1" applyFill="1" applyAlignment="1">
      <alignment horizontal="right" vertical="top"/>
    </xf>
    <xf numFmtId="0" fontId="5" fillId="2" borderId="0" xfId="4" applyFont="1" applyFill="1" applyAlignment="1">
      <alignment horizontal="center" vertical="center"/>
    </xf>
    <xf numFmtId="0" fontId="3" fillId="0" borderId="2" xfId="1" applyFont="1" applyBorder="1" applyAlignment="1">
      <alignment horizontal="center" vertical="top" wrapText="1"/>
    </xf>
    <xf numFmtId="0" fontId="3" fillId="0" borderId="8" xfId="1" applyFont="1" applyBorder="1" applyAlignment="1">
      <alignment horizontal="center" vertical="top" wrapText="1"/>
    </xf>
    <xf numFmtId="0" fontId="3" fillId="0" borderId="6" xfId="1" applyFont="1" applyBorder="1" applyAlignment="1">
      <alignment horizontal="center" vertical="top"/>
    </xf>
    <xf numFmtId="0" fontId="3" fillId="0" borderId="14" xfId="1" applyFont="1" applyBorder="1" applyAlignment="1">
      <alignment horizontal="center" vertical="top"/>
    </xf>
    <xf numFmtId="0" fontId="3" fillId="0" borderId="3" xfId="1" applyFont="1" applyBorder="1" applyAlignment="1">
      <alignment horizontal="center" vertical="top"/>
    </xf>
    <xf numFmtId="14" fontId="3" fillId="0" borderId="6" xfId="1" applyNumberFormat="1" applyFont="1" applyBorder="1" applyAlignment="1">
      <alignment horizontal="right" vertical="top"/>
    </xf>
    <xf numFmtId="14" fontId="3" fillId="0" borderId="14" xfId="1" applyNumberFormat="1" applyFont="1" applyBorder="1" applyAlignment="1">
      <alignment horizontal="right" vertical="top"/>
    </xf>
    <xf numFmtId="14" fontId="3" fillId="0" borderId="4" xfId="1" applyNumberFormat="1" applyFont="1" applyBorder="1" applyAlignment="1">
      <alignment horizontal="right" vertical="top"/>
    </xf>
    <xf numFmtId="14" fontId="3" fillId="0" borderId="0" xfId="1" applyNumberFormat="1" applyFont="1" applyAlignment="1">
      <alignment horizontal="right" vertical="top"/>
    </xf>
    <xf numFmtId="0" fontId="18" fillId="0" borderId="4" xfId="1" applyFont="1" applyBorder="1" applyAlignment="1">
      <alignment horizontal="center" vertical="top"/>
    </xf>
    <xf numFmtId="0" fontId="18" fillId="0" borderId="0" xfId="1" applyFont="1" applyAlignment="1">
      <alignment horizontal="center" vertical="top"/>
    </xf>
    <xf numFmtId="0" fontId="18" fillId="0" borderId="5" xfId="1" applyFont="1" applyBorder="1" applyAlignment="1">
      <alignment horizontal="center" vertical="top"/>
    </xf>
    <xf numFmtId="0" fontId="18" fillId="0" borderId="9" xfId="1" applyFont="1" applyBorder="1" applyAlignment="1">
      <alignment horizontal="center" vertical="top"/>
    </xf>
    <xf numFmtId="0" fontId="18" fillId="0" borderId="10" xfId="1" applyFont="1" applyBorder="1" applyAlignment="1">
      <alignment horizontal="center" vertical="top"/>
    </xf>
    <xf numFmtId="0" fontId="18" fillId="0" borderId="7" xfId="1" applyFont="1" applyBorder="1" applyAlignment="1">
      <alignment horizontal="center" vertical="top"/>
    </xf>
    <xf numFmtId="0" fontId="19" fillId="2" borderId="0" xfId="4" applyFont="1" applyFill="1" applyAlignment="1">
      <alignment horizontal="center" vertical="top"/>
    </xf>
    <xf numFmtId="14" fontId="3" fillId="0" borderId="9" xfId="1" applyNumberFormat="1" applyFont="1" applyBorder="1" applyAlignment="1">
      <alignment horizontal="right" vertical="top"/>
    </xf>
    <xf numFmtId="14" fontId="3" fillId="0" borderId="10" xfId="1" applyNumberFormat="1" applyFont="1" applyBorder="1" applyAlignment="1">
      <alignment horizontal="right" vertical="top"/>
    </xf>
    <xf numFmtId="0" fontId="2" fillId="0" borderId="2" xfId="1" applyFont="1" applyBorder="1" applyAlignment="1">
      <alignment horizontal="justify" vertical="top"/>
    </xf>
    <xf numFmtId="0" fontId="2" fillId="0" borderId="8" xfId="1" applyFont="1" applyBorder="1" applyAlignment="1">
      <alignment horizontal="justify" vertical="top"/>
    </xf>
    <xf numFmtId="0" fontId="4" fillId="0" borderId="2" xfId="1" applyFont="1" applyBorder="1" applyAlignment="1">
      <alignment horizontal="left" vertical="top"/>
    </xf>
    <xf numFmtId="0" fontId="4" fillId="0" borderId="8" xfId="1" applyFont="1" applyBorder="1" applyAlignment="1">
      <alignment horizontal="left" vertical="top"/>
    </xf>
    <xf numFmtId="0" fontId="5" fillId="2" borderId="11" xfId="1" applyFont="1" applyFill="1" applyBorder="1" applyAlignment="1">
      <alignment horizontal="center" vertical="top"/>
    </xf>
    <xf numFmtId="0" fontId="5" fillId="2" borderId="12" xfId="1" applyFont="1" applyFill="1" applyBorder="1" applyAlignment="1">
      <alignment horizontal="center" vertical="top"/>
    </xf>
    <xf numFmtId="0" fontId="5" fillId="2" borderId="13" xfId="1" applyFont="1" applyFill="1" applyBorder="1" applyAlignment="1">
      <alignment horizontal="center" vertical="top"/>
    </xf>
  </cellXfs>
  <cellStyles count="9">
    <cellStyle name="Millares" xfId="7" builtinId="3"/>
    <cellStyle name="Moneda" xfId="5" builtinId="4"/>
    <cellStyle name="Moneda 2" xfId="3" xr:uid="{00000000-0005-0000-0000-000008000000}"/>
    <cellStyle name="Moneda 2 2" xfId="6" xr:uid="{00000000-0005-0000-0000-00000A000000}"/>
    <cellStyle name="Normal" xfId="0" builtinId="0"/>
    <cellStyle name="Normal 2" xfId="1" xr:uid="{00000000-0005-0000-0000-000006000000}"/>
    <cellStyle name="Normal 2 2" xfId="4" xr:uid="{00000000-0005-0000-0000-000009000000}"/>
    <cellStyle name="Normal 3" xfId="2" xr:uid="{00000000-0005-0000-0000-000007000000}"/>
    <cellStyle name="Porcentaje" xfId="8"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47625</xdr:colOff>
      <xdr:row>2</xdr:row>
      <xdr:rowOff>314326</xdr:rowOff>
    </xdr:from>
    <xdr:to>
      <xdr:col>6</xdr:col>
      <xdr:colOff>1571625</xdr:colOff>
      <xdr:row>4</xdr:row>
      <xdr:rowOff>226878</xdr:rowOff>
    </xdr:to>
    <xdr:pic>
      <xdr:nvPicPr>
        <xdr:cNvPr id="3" name="Imagen 2">
          <a:extLst>
            <a:ext uri="{FF2B5EF4-FFF2-40B4-BE49-F238E27FC236}">
              <a16:creationId xmlns:a16="http://schemas.microsoft.com/office/drawing/2014/main" id="{FD1276EB-6AF7-0296-E9B9-7F2F1499BCC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tretch>
          <a:fillRect/>
        </a:stretch>
      </xdr:blipFill>
      <xdr:spPr>
        <a:xfrm>
          <a:off x="10048875" y="695325"/>
          <a:ext cx="1524000" cy="504825"/>
        </a:xfrm>
        <a:prstGeom prst="rect">
          <a:avLst/>
        </a:prstGeom>
      </xdr:spPr>
    </xdr:pic>
    <xdr:clientData/>
  </xdr:twoCellAnchor>
  <xdr:twoCellAnchor>
    <xdr:from>
      <xdr:col>0</xdr:col>
      <xdr:colOff>209551</xdr:colOff>
      <xdr:row>2</xdr:row>
      <xdr:rowOff>133351</xdr:rowOff>
    </xdr:from>
    <xdr:to>
      <xdr:col>0</xdr:col>
      <xdr:colOff>1145941</xdr:colOff>
      <xdr:row>7</xdr:row>
      <xdr:rowOff>180976</xdr:rowOff>
    </xdr:to>
    <xdr:grpSp>
      <xdr:nvGrpSpPr>
        <xdr:cNvPr id="5" name="Grupo 4">
          <a:extLst>
            <a:ext uri="{FF2B5EF4-FFF2-40B4-BE49-F238E27FC236}">
              <a16:creationId xmlns:a16="http://schemas.microsoft.com/office/drawing/2014/main" id="{5DFCAE76-FA1A-596F-7CDE-A439EC091D27}"/>
            </a:ext>
          </a:extLst>
        </xdr:cNvPr>
        <xdr:cNvGrpSpPr>
          <a:grpSpLocks/>
        </xdr:cNvGrpSpPr>
      </xdr:nvGrpSpPr>
      <xdr:grpSpPr>
        <a:xfrm>
          <a:off x="209551" y="514351"/>
          <a:ext cx="936390" cy="1238250"/>
          <a:chOff x="7855053" y="3240954"/>
          <a:chExt cx="1530757" cy="2024221"/>
        </a:xfrm>
      </xdr:grpSpPr>
      <xdr:pic>
        <xdr:nvPicPr>
          <xdr:cNvPr id="8" name="Imagen 7">
            <a:extLst>
              <a:ext uri="{FF2B5EF4-FFF2-40B4-BE49-F238E27FC236}">
                <a16:creationId xmlns:a16="http://schemas.microsoft.com/office/drawing/2014/main" id="{548E3B29-C347-B8C3-2539-42A6E8103DC3}"/>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a:ext>
            </a:extLst>
          </a:blip>
          <a:srcRect l="2697" r="59002"/>
          <a:stretch>
            <a:fillRect/>
          </a:stretch>
        </xdr:blipFill>
        <xdr:spPr>
          <a:xfrm>
            <a:off x="7919884" y="3240954"/>
            <a:ext cx="1401097" cy="1422724"/>
          </a:xfrm>
          <a:prstGeom prst="rect">
            <a:avLst/>
          </a:prstGeom>
        </xdr:spPr>
      </xdr:pic>
      <xdr:pic>
        <xdr:nvPicPr>
          <xdr:cNvPr id="9" name="Imagen 8">
            <a:extLst>
              <a:ext uri="{FF2B5EF4-FFF2-40B4-BE49-F238E27FC236}">
                <a16:creationId xmlns:a16="http://schemas.microsoft.com/office/drawing/2014/main" id="{E9764A1A-B7E8-128B-6B3A-1DEB4B8B8B06}"/>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a:ext>
            </a:extLst>
          </a:blip>
          <a:srcRect l="40861" r="2697"/>
          <a:stretch>
            <a:fillRect/>
          </a:stretch>
        </xdr:blipFill>
        <xdr:spPr>
          <a:xfrm>
            <a:off x="7855053" y="4210414"/>
            <a:ext cx="1530757" cy="1054761"/>
          </a:xfrm>
          <a:prstGeom prst="rect">
            <a:avLst/>
          </a:prstGeom>
        </xdr:spPr>
      </xdr:pic>
    </xdr:grp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M79"/>
  <sheetViews>
    <sheetView showGridLines="0" showZeros="0" tabSelected="1" zoomScaleNormal="100" zoomScaleSheetLayoutView="100" workbookViewId="0"/>
  </sheetViews>
  <sheetFormatPr baseColWidth="10" defaultColWidth="9.140625" defaultRowHeight="15" x14ac:dyDescent="0.25"/>
  <cols>
    <col min="1" max="1" width="20.5703125" style="5" customWidth="1"/>
    <col min="2" max="2" width="56.85546875" style="5" customWidth="1"/>
    <col min="3" max="3" width="13.7109375" style="5" customWidth="1"/>
    <col min="4" max="4" width="15.140625" style="5" customWidth="1"/>
    <col min="5" max="5" width="17.85546875" style="5" customWidth="1"/>
    <col min="6" max="6" width="25.85546875" style="5" customWidth="1"/>
    <col min="7" max="7" width="24.28515625" style="5" customWidth="1"/>
    <col min="8" max="9" width="14.140625" style="66" bestFit="1" customWidth="1"/>
    <col min="10" max="16384" width="9.140625" style="5"/>
  </cols>
  <sheetData>
    <row r="1" spans="1:9" x14ac:dyDescent="0.25">
      <c r="A1" s="3"/>
      <c r="B1" s="1" t="s">
        <v>11</v>
      </c>
      <c r="C1" s="94" t="s">
        <v>25</v>
      </c>
      <c r="D1" s="95"/>
      <c r="E1" s="95"/>
      <c r="F1" s="96"/>
      <c r="G1" s="4"/>
    </row>
    <row r="2" spans="1:9" x14ac:dyDescent="0.25">
      <c r="A2" s="6"/>
      <c r="B2" s="2" t="s">
        <v>12</v>
      </c>
      <c r="C2" s="7"/>
      <c r="D2" s="8"/>
      <c r="E2" s="8"/>
      <c r="F2" s="9"/>
      <c r="G2" s="10"/>
    </row>
    <row r="3" spans="1:9" ht="33.75" customHeight="1" x14ac:dyDescent="0.25">
      <c r="A3" s="6"/>
      <c r="B3" s="34" t="s">
        <v>82</v>
      </c>
      <c r="C3" s="101" t="s">
        <v>87</v>
      </c>
      <c r="D3" s="102"/>
      <c r="E3" s="102"/>
      <c r="F3" s="103"/>
      <c r="G3" s="10"/>
    </row>
    <row r="4" spans="1:9" ht="12.75" customHeight="1" x14ac:dyDescent="0.25">
      <c r="A4" s="6"/>
      <c r="B4" s="92"/>
      <c r="C4" s="101"/>
      <c r="D4" s="102"/>
      <c r="E4" s="102"/>
      <c r="F4" s="103"/>
      <c r="G4" s="10"/>
    </row>
    <row r="5" spans="1:9" ht="18.75" customHeight="1" thickBot="1" x14ac:dyDescent="0.3">
      <c r="A5" s="6"/>
      <c r="B5" s="93"/>
      <c r="C5" s="104"/>
      <c r="D5" s="105"/>
      <c r="E5" s="105"/>
      <c r="F5" s="106"/>
      <c r="G5" s="10"/>
    </row>
    <row r="6" spans="1:9" ht="13.5" customHeight="1" x14ac:dyDescent="0.25">
      <c r="A6" s="6"/>
      <c r="B6" s="11" t="s">
        <v>0</v>
      </c>
      <c r="C6" s="97" t="s">
        <v>19</v>
      </c>
      <c r="D6" s="98"/>
      <c r="E6" s="98"/>
      <c r="F6" s="12"/>
      <c r="G6" s="10"/>
    </row>
    <row r="7" spans="1:9" x14ac:dyDescent="0.25">
      <c r="A7" s="6"/>
      <c r="B7" s="110" t="s">
        <v>88</v>
      </c>
      <c r="C7" s="99" t="s">
        <v>20</v>
      </c>
      <c r="D7" s="100"/>
      <c r="E7" s="100"/>
      <c r="F7" s="13"/>
      <c r="G7" s="10"/>
    </row>
    <row r="8" spans="1:9" ht="17.25" customHeight="1" x14ac:dyDescent="0.25">
      <c r="A8" s="6"/>
      <c r="B8" s="110"/>
      <c r="C8" s="99" t="s">
        <v>1</v>
      </c>
      <c r="D8" s="100"/>
      <c r="E8" s="100"/>
      <c r="F8" s="14"/>
      <c r="G8" s="10"/>
    </row>
    <row r="9" spans="1:9" ht="20.25" customHeight="1" thickBot="1" x14ac:dyDescent="0.3">
      <c r="A9" s="6"/>
      <c r="B9" s="111"/>
      <c r="C9" s="108" t="s">
        <v>13</v>
      </c>
      <c r="D9" s="109"/>
      <c r="E9" s="109"/>
      <c r="F9" s="15"/>
      <c r="G9" s="16"/>
    </row>
    <row r="10" spans="1:9" ht="17.25" customHeight="1" x14ac:dyDescent="0.25">
      <c r="A10" s="6"/>
      <c r="B10" s="17" t="s">
        <v>15</v>
      </c>
      <c r="C10" s="94" t="s">
        <v>16</v>
      </c>
      <c r="D10" s="95"/>
      <c r="E10" s="95"/>
      <c r="F10" s="96"/>
      <c r="G10" s="35" t="s">
        <v>24</v>
      </c>
    </row>
    <row r="11" spans="1:9" x14ac:dyDescent="0.25">
      <c r="A11" s="6"/>
      <c r="B11" s="112"/>
      <c r="C11" s="18">
        <v>0</v>
      </c>
      <c r="D11" s="19"/>
      <c r="E11" s="19"/>
      <c r="F11" s="20"/>
      <c r="G11" s="21" t="s">
        <v>39</v>
      </c>
    </row>
    <row r="12" spans="1:9" ht="15.75" customHeight="1" thickBot="1" x14ac:dyDescent="0.3">
      <c r="A12" s="22"/>
      <c r="B12" s="113"/>
      <c r="C12" s="23"/>
      <c r="D12" s="24"/>
      <c r="E12" s="24"/>
      <c r="F12" s="25"/>
      <c r="G12" s="80"/>
    </row>
    <row r="13" spans="1:9" ht="15.75" thickBot="1" x14ac:dyDescent="0.3">
      <c r="D13" s="26"/>
      <c r="G13" s="81"/>
    </row>
    <row r="14" spans="1:9" ht="15.75" customHeight="1" thickBot="1" x14ac:dyDescent="0.3">
      <c r="A14" s="114" t="s">
        <v>21</v>
      </c>
      <c r="B14" s="115"/>
      <c r="C14" s="115"/>
      <c r="D14" s="115"/>
      <c r="E14" s="115"/>
      <c r="F14" s="115"/>
      <c r="G14" s="116"/>
    </row>
    <row r="15" spans="1:9" ht="15.75" thickBot="1" x14ac:dyDescent="0.3">
      <c r="A15" s="27"/>
      <c r="B15" s="27"/>
      <c r="C15" s="27"/>
      <c r="D15" s="27"/>
      <c r="E15" s="27"/>
      <c r="F15" s="27"/>
      <c r="G15" s="27"/>
    </row>
    <row r="16" spans="1:9" s="32" customFormat="1" ht="30.75" thickBot="1" x14ac:dyDescent="0.3">
      <c r="A16" s="28" t="s">
        <v>2</v>
      </c>
      <c r="B16" s="29" t="s">
        <v>3</v>
      </c>
      <c r="C16" s="29" t="s">
        <v>4</v>
      </c>
      <c r="D16" s="29" t="s">
        <v>5</v>
      </c>
      <c r="E16" s="30" t="s">
        <v>17</v>
      </c>
      <c r="F16" s="30" t="s">
        <v>18</v>
      </c>
      <c r="G16" s="31" t="s">
        <v>6</v>
      </c>
      <c r="H16" s="75"/>
      <c r="I16" s="75"/>
    </row>
    <row r="17" spans="1:7" ht="30" customHeight="1" x14ac:dyDescent="0.25">
      <c r="A17" s="37"/>
      <c r="B17" s="38" t="s">
        <v>85</v>
      </c>
      <c r="C17" s="39"/>
      <c r="D17" s="40"/>
      <c r="E17" s="41"/>
      <c r="F17" s="42"/>
      <c r="G17" s="43">
        <f>+G18+G40+G44</f>
        <v>0</v>
      </c>
    </row>
    <row r="18" spans="1:7" x14ac:dyDescent="0.25">
      <c r="A18" s="44" t="s">
        <v>14</v>
      </c>
      <c r="B18" s="69" t="s">
        <v>83</v>
      </c>
      <c r="C18" s="46"/>
      <c r="D18" s="47"/>
      <c r="E18" s="67"/>
      <c r="F18" s="48"/>
      <c r="G18" s="49">
        <f>G19+G21+G23</f>
        <v>0</v>
      </c>
    </row>
    <row r="19" spans="1:7" x14ac:dyDescent="0.25">
      <c r="A19" s="50" t="s">
        <v>29</v>
      </c>
      <c r="B19" s="50" t="s">
        <v>41</v>
      </c>
      <c r="C19" s="51"/>
      <c r="D19" s="52"/>
      <c r="E19" s="53"/>
      <c r="F19" s="54"/>
      <c r="G19" s="55">
        <f>SUM(G20:G20)</f>
        <v>0</v>
      </c>
    </row>
    <row r="20" spans="1:7" ht="56.25" x14ac:dyDescent="0.25">
      <c r="A20" s="37" t="s">
        <v>89</v>
      </c>
      <c r="B20" s="58" t="s">
        <v>64</v>
      </c>
      <c r="C20" s="39" t="s">
        <v>27</v>
      </c>
      <c r="D20" s="59">
        <v>51</v>
      </c>
      <c r="E20" s="70"/>
      <c r="F20" s="39"/>
      <c r="G20" s="60">
        <f t="shared" ref="G20" si="0">+ROUND(E20*D20,2)</f>
        <v>0</v>
      </c>
    </row>
    <row r="21" spans="1:7" x14ac:dyDescent="0.25">
      <c r="A21" s="50" t="s">
        <v>32</v>
      </c>
      <c r="B21" s="50" t="s">
        <v>31</v>
      </c>
      <c r="C21" s="51"/>
      <c r="D21" s="52"/>
      <c r="E21" s="70"/>
      <c r="F21" s="54"/>
      <c r="G21" s="55">
        <f>SUM(G22:G22)</f>
        <v>0</v>
      </c>
    </row>
    <row r="22" spans="1:7" ht="123.75" x14ac:dyDescent="0.25">
      <c r="A22" s="37" t="s">
        <v>90</v>
      </c>
      <c r="B22" s="58" t="s">
        <v>42</v>
      </c>
      <c r="C22" s="39" t="s">
        <v>27</v>
      </c>
      <c r="D22" s="59">
        <v>595</v>
      </c>
      <c r="E22" s="70"/>
      <c r="F22" s="39"/>
      <c r="G22" s="60">
        <f t="shared" ref="G22" si="1">+ROUND(E22*D22,2)</f>
        <v>0</v>
      </c>
    </row>
    <row r="23" spans="1:7" x14ac:dyDescent="0.25">
      <c r="A23" s="50" t="s">
        <v>33</v>
      </c>
      <c r="B23" s="50" t="s">
        <v>43</v>
      </c>
      <c r="C23" s="51"/>
      <c r="D23" s="52"/>
      <c r="E23" s="70"/>
      <c r="F23" s="54"/>
      <c r="G23" s="55">
        <f>G24+G31</f>
        <v>0</v>
      </c>
    </row>
    <row r="24" spans="1:7" x14ac:dyDescent="0.25">
      <c r="A24" s="72" t="s">
        <v>44</v>
      </c>
      <c r="B24" s="73" t="s">
        <v>45</v>
      </c>
      <c r="C24" s="56"/>
      <c r="D24" s="57"/>
      <c r="E24" s="70"/>
      <c r="F24" s="56"/>
      <c r="G24" s="74">
        <f>SUM(G25:G30)</f>
        <v>0</v>
      </c>
    </row>
    <row r="25" spans="1:7" ht="67.5" x14ac:dyDescent="0.25">
      <c r="A25" s="37" t="s">
        <v>91</v>
      </c>
      <c r="B25" s="58" t="s">
        <v>66</v>
      </c>
      <c r="C25" s="39" t="s">
        <v>28</v>
      </c>
      <c r="D25" s="59">
        <v>1700</v>
      </c>
      <c r="E25" s="70"/>
      <c r="F25" s="39"/>
      <c r="G25" s="60">
        <f t="shared" ref="G25:G30" si="2">+ROUND(E25*D25,2)</f>
        <v>0</v>
      </c>
    </row>
    <row r="26" spans="1:7" ht="56.25" x14ac:dyDescent="0.25">
      <c r="A26" s="37" t="s">
        <v>92</v>
      </c>
      <c r="B26" s="58" t="s">
        <v>67</v>
      </c>
      <c r="C26" s="39" t="s">
        <v>28</v>
      </c>
      <c r="D26" s="59">
        <v>3.5</v>
      </c>
      <c r="E26" s="70"/>
      <c r="F26" s="39"/>
      <c r="G26" s="60">
        <f t="shared" si="2"/>
        <v>0</v>
      </c>
    </row>
    <row r="27" spans="1:7" ht="67.5" x14ac:dyDescent="0.25">
      <c r="A27" s="37" t="s">
        <v>93</v>
      </c>
      <c r="B27" s="58" t="s">
        <v>68</v>
      </c>
      <c r="C27" s="39" t="s">
        <v>23</v>
      </c>
      <c r="D27" s="59">
        <v>56.16</v>
      </c>
      <c r="E27" s="70"/>
      <c r="F27" s="39"/>
      <c r="G27" s="60">
        <f t="shared" si="2"/>
        <v>0</v>
      </c>
    </row>
    <row r="28" spans="1:7" ht="78.75" x14ac:dyDescent="0.25">
      <c r="A28" s="37" t="s">
        <v>94</v>
      </c>
      <c r="B28" s="58" t="s">
        <v>69</v>
      </c>
      <c r="C28" s="39" t="s">
        <v>23</v>
      </c>
      <c r="D28" s="59">
        <v>70</v>
      </c>
      <c r="E28" s="70"/>
      <c r="F28" s="39"/>
      <c r="G28" s="60">
        <f t="shared" si="2"/>
        <v>0</v>
      </c>
    </row>
    <row r="29" spans="1:7" ht="45" x14ac:dyDescent="0.25">
      <c r="A29" s="37" t="s">
        <v>95</v>
      </c>
      <c r="B29" s="58" t="s">
        <v>70</v>
      </c>
      <c r="C29" s="39" t="s">
        <v>26</v>
      </c>
      <c r="D29" s="59">
        <v>340</v>
      </c>
      <c r="E29" s="70"/>
      <c r="F29" s="39"/>
      <c r="G29" s="60">
        <f t="shared" si="2"/>
        <v>0</v>
      </c>
    </row>
    <row r="30" spans="1:7" ht="45" x14ac:dyDescent="0.25">
      <c r="A30" s="37" t="s">
        <v>96</v>
      </c>
      <c r="B30" s="58" t="s">
        <v>71</v>
      </c>
      <c r="C30" s="39" t="s">
        <v>26</v>
      </c>
      <c r="D30" s="59">
        <v>1123.2</v>
      </c>
      <c r="E30" s="70"/>
      <c r="F30" s="39"/>
      <c r="G30" s="60">
        <f t="shared" si="2"/>
        <v>0</v>
      </c>
    </row>
    <row r="31" spans="1:7" x14ac:dyDescent="0.25">
      <c r="A31" s="72" t="s">
        <v>46</v>
      </c>
      <c r="B31" s="73" t="s">
        <v>47</v>
      </c>
      <c r="C31" s="56"/>
      <c r="D31" s="57"/>
      <c r="E31" s="70"/>
      <c r="F31" s="56"/>
      <c r="G31" s="74">
        <f>SUM(G32:G39)</f>
        <v>0</v>
      </c>
    </row>
    <row r="32" spans="1:7" ht="168.75" x14ac:dyDescent="0.25">
      <c r="A32" s="37" t="s">
        <v>97</v>
      </c>
      <c r="B32" s="58" t="s">
        <v>72</v>
      </c>
      <c r="C32" s="39" t="s">
        <v>26</v>
      </c>
      <c r="D32" s="59">
        <v>2</v>
      </c>
      <c r="E32" s="70"/>
      <c r="F32" s="39"/>
      <c r="G32" s="60">
        <f t="shared" ref="G32:G39" si="3">+ROUND(E32*D32,2)</f>
        <v>0</v>
      </c>
    </row>
    <row r="33" spans="1:7" ht="157.5" x14ac:dyDescent="0.25">
      <c r="A33" s="37" t="s">
        <v>52</v>
      </c>
      <c r="B33" s="58" t="s">
        <v>73</v>
      </c>
      <c r="C33" s="39" t="s">
        <v>26</v>
      </c>
      <c r="D33" s="59">
        <v>2</v>
      </c>
      <c r="E33" s="70"/>
      <c r="F33" s="39"/>
      <c r="G33" s="60">
        <f t="shared" si="3"/>
        <v>0</v>
      </c>
    </row>
    <row r="34" spans="1:7" ht="168.75" x14ac:dyDescent="0.25">
      <c r="A34" s="37" t="s">
        <v>98</v>
      </c>
      <c r="B34" s="58" t="s">
        <v>74</v>
      </c>
      <c r="C34" s="39" t="s">
        <v>26</v>
      </c>
      <c r="D34" s="59">
        <v>1</v>
      </c>
      <c r="E34" s="70"/>
      <c r="F34" s="39"/>
      <c r="G34" s="60">
        <f t="shared" si="3"/>
        <v>0</v>
      </c>
    </row>
    <row r="35" spans="1:7" ht="168.75" x14ac:dyDescent="0.25">
      <c r="A35" s="37" t="s">
        <v>99</v>
      </c>
      <c r="B35" s="58" t="s">
        <v>75</v>
      </c>
      <c r="C35" s="39" t="s">
        <v>26</v>
      </c>
      <c r="D35" s="59">
        <v>26</v>
      </c>
      <c r="E35" s="70"/>
      <c r="F35" s="39"/>
      <c r="G35" s="60">
        <f t="shared" si="3"/>
        <v>0</v>
      </c>
    </row>
    <row r="36" spans="1:7" ht="168.75" x14ac:dyDescent="0.25">
      <c r="A36" s="37" t="s">
        <v>100</v>
      </c>
      <c r="B36" s="58" t="s">
        <v>76</v>
      </c>
      <c r="C36" s="39" t="s">
        <v>26</v>
      </c>
      <c r="D36" s="59">
        <v>2</v>
      </c>
      <c r="E36" s="70"/>
      <c r="F36" s="39"/>
      <c r="G36" s="60">
        <f t="shared" si="3"/>
        <v>0</v>
      </c>
    </row>
    <row r="37" spans="1:7" ht="168.75" x14ac:dyDescent="0.25">
      <c r="A37" s="37" t="s">
        <v>53</v>
      </c>
      <c r="B37" s="58" t="s">
        <v>77</v>
      </c>
      <c r="C37" s="39" t="s">
        <v>26</v>
      </c>
      <c r="D37" s="59">
        <v>24</v>
      </c>
      <c r="E37" s="70"/>
      <c r="F37" s="39"/>
      <c r="G37" s="60">
        <f t="shared" si="3"/>
        <v>0</v>
      </c>
    </row>
    <row r="38" spans="1:7" ht="168.75" x14ac:dyDescent="0.25">
      <c r="A38" s="37" t="s">
        <v>54</v>
      </c>
      <c r="B38" s="58" t="s">
        <v>78</v>
      </c>
      <c r="C38" s="39" t="s">
        <v>26</v>
      </c>
      <c r="D38" s="59">
        <v>2</v>
      </c>
      <c r="E38" s="70"/>
      <c r="F38" s="39"/>
      <c r="G38" s="60">
        <f t="shared" si="3"/>
        <v>0</v>
      </c>
    </row>
    <row r="39" spans="1:7" ht="22.5" x14ac:dyDescent="0.25">
      <c r="A39" s="37" t="s">
        <v>55</v>
      </c>
      <c r="B39" s="58" t="s">
        <v>79</v>
      </c>
      <c r="C39" s="39" t="s">
        <v>28</v>
      </c>
      <c r="D39" s="59">
        <v>40</v>
      </c>
      <c r="E39" s="70"/>
      <c r="F39" s="39"/>
      <c r="G39" s="60">
        <f t="shared" si="3"/>
        <v>0</v>
      </c>
    </row>
    <row r="40" spans="1:7" x14ac:dyDescent="0.25">
      <c r="A40" s="44" t="s">
        <v>30</v>
      </c>
      <c r="B40" s="69" t="s">
        <v>84</v>
      </c>
      <c r="C40" s="46"/>
      <c r="D40" s="47"/>
      <c r="E40" s="70"/>
      <c r="F40" s="48"/>
      <c r="G40" s="49">
        <f>G41</f>
        <v>0</v>
      </c>
    </row>
    <row r="41" spans="1:7" x14ac:dyDescent="0.25">
      <c r="A41" s="50" t="s">
        <v>34</v>
      </c>
      <c r="B41" s="50" t="s">
        <v>31</v>
      </c>
      <c r="C41" s="51"/>
      <c r="D41" s="52"/>
      <c r="E41" s="70"/>
      <c r="F41" s="54"/>
      <c r="G41" s="55">
        <f>SUM(G42+G43)</f>
        <v>0</v>
      </c>
    </row>
    <row r="42" spans="1:7" ht="146.25" x14ac:dyDescent="0.25">
      <c r="A42" s="50" t="s">
        <v>56</v>
      </c>
      <c r="B42" s="58" t="s">
        <v>49</v>
      </c>
      <c r="C42" s="39" t="s">
        <v>27</v>
      </c>
      <c r="D42" s="59">
        <v>147</v>
      </c>
      <c r="E42" s="70"/>
      <c r="F42" s="39"/>
      <c r="G42" s="60">
        <f>+ROUND(E42*D42,2)</f>
        <v>0</v>
      </c>
    </row>
    <row r="43" spans="1:7" ht="22.5" x14ac:dyDescent="0.25">
      <c r="A43" s="37" t="s">
        <v>57</v>
      </c>
      <c r="B43" s="58" t="s">
        <v>80</v>
      </c>
      <c r="C43" s="39" t="s">
        <v>28</v>
      </c>
      <c r="D43" s="59">
        <v>1200</v>
      </c>
      <c r="E43" s="70"/>
      <c r="F43" s="39"/>
      <c r="G43" s="60">
        <f>+ROUND(E43*D43,2)</f>
        <v>0</v>
      </c>
    </row>
    <row r="44" spans="1:7" x14ac:dyDescent="0.25">
      <c r="A44" s="44" t="s">
        <v>35</v>
      </c>
      <c r="B44" s="69" t="s">
        <v>86</v>
      </c>
      <c r="C44" s="46"/>
      <c r="D44" s="47"/>
      <c r="E44" s="70"/>
      <c r="F44" s="48"/>
      <c r="G44" s="49">
        <f>G45+G47+G50</f>
        <v>0</v>
      </c>
    </row>
    <row r="45" spans="1:7" x14ac:dyDescent="0.25">
      <c r="A45" s="50" t="s">
        <v>36</v>
      </c>
      <c r="B45" s="50" t="s">
        <v>40</v>
      </c>
      <c r="C45" s="51"/>
      <c r="D45" s="52"/>
      <c r="E45" s="70"/>
      <c r="F45" s="54"/>
      <c r="G45" s="55">
        <f>SUM(G46)</f>
        <v>0</v>
      </c>
    </row>
    <row r="46" spans="1:7" ht="123.75" x14ac:dyDescent="0.25">
      <c r="A46" s="37" t="s">
        <v>58</v>
      </c>
      <c r="B46" s="58" t="s">
        <v>63</v>
      </c>
      <c r="C46" s="39" t="s">
        <v>48</v>
      </c>
      <c r="D46" s="59">
        <v>1.7</v>
      </c>
      <c r="E46" s="70"/>
      <c r="F46" s="39"/>
      <c r="G46" s="60">
        <f>+ROUND(E46*D46,2)</f>
        <v>0</v>
      </c>
    </row>
    <row r="47" spans="1:7" x14ac:dyDescent="0.25">
      <c r="A47" s="50" t="s">
        <v>37</v>
      </c>
      <c r="B47" s="50" t="s">
        <v>41</v>
      </c>
      <c r="C47" s="51"/>
      <c r="D47" s="52"/>
      <c r="E47" s="70"/>
      <c r="F47" s="54"/>
      <c r="G47" s="55">
        <f>SUM(G48:G49)</f>
        <v>0</v>
      </c>
    </row>
    <row r="48" spans="1:7" ht="168.75" x14ac:dyDescent="0.25">
      <c r="A48" s="37" t="s">
        <v>59</v>
      </c>
      <c r="B48" s="58" t="s">
        <v>65</v>
      </c>
      <c r="C48" s="39" t="s">
        <v>27</v>
      </c>
      <c r="D48" s="59">
        <v>35</v>
      </c>
      <c r="E48" s="70"/>
      <c r="F48" s="39"/>
      <c r="G48" s="60">
        <f t="shared" ref="G48:G52" si="4">+ROUND(E48*D48,2)</f>
        <v>0</v>
      </c>
    </row>
    <row r="49" spans="1:13" ht="112.5" x14ac:dyDescent="0.25">
      <c r="A49" s="37" t="s">
        <v>60</v>
      </c>
      <c r="B49" s="58" t="s">
        <v>81</v>
      </c>
      <c r="C49" s="39" t="s">
        <v>28</v>
      </c>
      <c r="D49" s="59">
        <v>160</v>
      </c>
      <c r="E49" s="70"/>
      <c r="F49" s="39"/>
      <c r="G49" s="60">
        <f t="shared" si="4"/>
        <v>0</v>
      </c>
    </row>
    <row r="50" spans="1:13" x14ac:dyDescent="0.25">
      <c r="A50" s="50" t="s">
        <v>38</v>
      </c>
      <c r="B50" s="50" t="s">
        <v>31</v>
      </c>
      <c r="C50" s="51"/>
      <c r="D50" s="52"/>
      <c r="E50" s="70"/>
      <c r="F50" s="54"/>
      <c r="G50" s="55">
        <f>SUM(G51:G52)</f>
        <v>0</v>
      </c>
    </row>
    <row r="51" spans="1:13" ht="236.25" x14ac:dyDescent="0.25">
      <c r="A51" s="37" t="s">
        <v>61</v>
      </c>
      <c r="B51" s="58" t="s">
        <v>50</v>
      </c>
      <c r="C51" s="39" t="s">
        <v>27</v>
      </c>
      <c r="D51" s="59">
        <v>120</v>
      </c>
      <c r="E51" s="70"/>
      <c r="F51" s="39"/>
      <c r="G51" s="60">
        <f t="shared" si="4"/>
        <v>0</v>
      </c>
    </row>
    <row r="52" spans="1:13" ht="168.75" x14ac:dyDescent="0.25">
      <c r="A52" s="37" t="s">
        <v>62</v>
      </c>
      <c r="B52" s="58" t="s">
        <v>51</v>
      </c>
      <c r="C52" s="39" t="s">
        <v>27</v>
      </c>
      <c r="D52" s="59">
        <v>50</v>
      </c>
      <c r="E52" s="70"/>
      <c r="F52" s="39"/>
      <c r="G52" s="60">
        <f t="shared" si="4"/>
        <v>0</v>
      </c>
    </row>
    <row r="53" spans="1:13" ht="12.95" customHeight="1" x14ac:dyDescent="0.25">
      <c r="A53" s="56"/>
      <c r="B53" s="56"/>
      <c r="C53" s="56"/>
      <c r="D53" s="57"/>
      <c r="E53" s="56"/>
      <c r="F53" s="56"/>
      <c r="G53" s="56"/>
    </row>
    <row r="54" spans="1:13" x14ac:dyDescent="0.25">
      <c r="A54" s="61"/>
      <c r="B54" s="62" t="s">
        <v>22</v>
      </c>
      <c r="C54" s="62"/>
      <c r="D54" s="63"/>
      <c r="E54" s="61"/>
      <c r="F54" s="61"/>
      <c r="G54" s="61">
        <f>D54*E54</f>
        <v>0</v>
      </c>
    </row>
    <row r="55" spans="1:13" ht="22.5" x14ac:dyDescent="0.25">
      <c r="A55" s="56"/>
      <c r="B55" s="79" t="str">
        <f>+B17</f>
        <v>Carretera código 329 Tramo Ent. Carr Cod 307  - Atotonilco(Acceso por Los Chorritos)</v>
      </c>
      <c r="C55" s="56"/>
      <c r="D55" s="57"/>
      <c r="E55" s="56"/>
      <c r="F55" s="56"/>
      <c r="G55" s="56"/>
    </row>
    <row r="56" spans="1:13" x14ac:dyDescent="0.25">
      <c r="A56" s="50"/>
      <c r="B56" s="50"/>
      <c r="C56" s="82"/>
      <c r="D56" s="83"/>
      <c r="E56" s="84"/>
      <c r="F56" s="54"/>
      <c r="G56" s="78">
        <f>+G17</f>
        <v>0</v>
      </c>
    </row>
    <row r="57" spans="1:13" x14ac:dyDescent="0.25">
      <c r="A57" s="44" t="s">
        <v>14</v>
      </c>
      <c r="B57" s="45" t="str">
        <f t="shared" ref="B57:B68" si="5">+VLOOKUP($A57,$A$17:$G$53,2,0)</f>
        <v>RECONSTRUCCIÓN / CONSTRUCCION DEL 0+000 AL 1+700</v>
      </c>
      <c r="C57" s="85"/>
      <c r="D57" s="86"/>
      <c r="E57" s="87"/>
      <c r="F57" s="85"/>
      <c r="G57" s="78">
        <f t="shared" ref="G57:G68" si="6">+VLOOKUP($A57,$A$17:$G$53,7,0)</f>
        <v>0</v>
      </c>
    </row>
    <row r="58" spans="1:13" x14ac:dyDescent="0.25">
      <c r="A58" s="50" t="s">
        <v>29</v>
      </c>
      <c r="B58" s="50" t="str">
        <f t="shared" si="5"/>
        <v>ESTRUCTURAS Y OBRAS DE DRENAJE</v>
      </c>
      <c r="C58" s="51"/>
      <c r="D58" s="83"/>
      <c r="E58" s="89"/>
      <c r="F58" s="88"/>
      <c r="G58" s="55">
        <f t="shared" si="6"/>
        <v>0</v>
      </c>
    </row>
    <row r="59" spans="1:13" x14ac:dyDescent="0.25">
      <c r="A59" s="50" t="s">
        <v>32</v>
      </c>
      <c r="B59" s="50" t="str">
        <f t="shared" si="5"/>
        <v>PAVIMENTOS</v>
      </c>
      <c r="C59" s="51"/>
      <c r="D59" s="52"/>
      <c r="E59" s="90"/>
      <c r="F59" s="54"/>
      <c r="G59" s="55">
        <f t="shared" si="6"/>
        <v>0</v>
      </c>
    </row>
    <row r="60" spans="1:13" x14ac:dyDescent="0.25">
      <c r="A60" s="50" t="s">
        <v>33</v>
      </c>
      <c r="B60" s="50" t="str">
        <f t="shared" si="5"/>
        <v>SEÑALAMIENTO</v>
      </c>
      <c r="C60" s="51"/>
      <c r="D60" s="52"/>
      <c r="E60" s="90"/>
      <c r="F60" s="54"/>
      <c r="G60" s="55">
        <f t="shared" si="6"/>
        <v>0</v>
      </c>
    </row>
    <row r="61" spans="1:13" x14ac:dyDescent="0.25">
      <c r="A61" s="72" t="s">
        <v>44</v>
      </c>
      <c r="B61" s="73" t="str">
        <f t="shared" si="5"/>
        <v>SEÑALAMIENTO HORIZONTAL</v>
      </c>
      <c r="C61" s="56"/>
      <c r="D61" s="57"/>
      <c r="E61" s="56"/>
      <c r="F61" s="56"/>
      <c r="G61" s="74">
        <f t="shared" si="6"/>
        <v>0</v>
      </c>
      <c r="H61" s="76"/>
      <c r="I61" s="77"/>
      <c r="J61" s="68"/>
      <c r="K61" s="64"/>
      <c r="L61" s="64"/>
      <c r="M61" s="64"/>
    </row>
    <row r="62" spans="1:13" x14ac:dyDescent="0.25">
      <c r="A62" s="72" t="s">
        <v>46</v>
      </c>
      <c r="B62" s="73" t="str">
        <f t="shared" si="5"/>
        <v>SEÑALAMIENTO VERTICAL</v>
      </c>
      <c r="C62" s="56"/>
      <c r="D62" s="57"/>
      <c r="E62" s="56"/>
      <c r="F62" s="56"/>
      <c r="G62" s="74">
        <f t="shared" si="6"/>
        <v>0</v>
      </c>
      <c r="H62" s="76"/>
      <c r="I62" s="77"/>
      <c r="J62" s="68"/>
      <c r="K62" s="64"/>
      <c r="L62" s="64"/>
      <c r="M62" s="64"/>
    </row>
    <row r="63" spans="1:13" x14ac:dyDescent="0.25">
      <c r="A63" s="44" t="s">
        <v>30</v>
      </c>
      <c r="B63" s="45" t="str">
        <f t="shared" si="5"/>
        <v>CONSERVACIÓN PERIÓDICA 0+000 AL 0+700</v>
      </c>
      <c r="C63" s="85"/>
      <c r="D63" s="86"/>
      <c r="E63" s="87"/>
      <c r="F63" s="85"/>
      <c r="G63" s="78">
        <f t="shared" si="6"/>
        <v>0</v>
      </c>
    </row>
    <row r="64" spans="1:13" x14ac:dyDescent="0.25">
      <c r="A64" s="50" t="s">
        <v>34</v>
      </c>
      <c r="B64" s="50" t="str">
        <f t="shared" si="5"/>
        <v>PAVIMENTOS</v>
      </c>
      <c r="C64" s="51"/>
      <c r="D64" s="52"/>
      <c r="E64" s="90"/>
      <c r="F64" s="54"/>
      <c r="G64" s="55">
        <f t="shared" si="6"/>
        <v>0</v>
      </c>
    </row>
    <row r="65" spans="1:9" x14ac:dyDescent="0.25">
      <c r="A65" s="44" t="s">
        <v>35</v>
      </c>
      <c r="B65" s="45" t="str">
        <f t="shared" si="5"/>
        <v>CONSERVACIÓN RUTINARIA DEL 0+000 AL 1+700</v>
      </c>
      <c r="C65" s="85"/>
      <c r="D65" s="86"/>
      <c r="E65" s="87"/>
      <c r="F65" s="85"/>
      <c r="G65" s="78">
        <f t="shared" si="6"/>
        <v>0</v>
      </c>
    </row>
    <row r="66" spans="1:9" x14ac:dyDescent="0.25">
      <c r="A66" s="50" t="s">
        <v>36</v>
      </c>
      <c r="B66" s="50" t="str">
        <f t="shared" si="5"/>
        <v>TERRACERÍAS</v>
      </c>
      <c r="C66" s="51"/>
      <c r="F66" s="88"/>
      <c r="G66" s="55">
        <f t="shared" si="6"/>
        <v>0</v>
      </c>
    </row>
    <row r="67" spans="1:9" x14ac:dyDescent="0.25">
      <c r="A67" s="50" t="s">
        <v>37</v>
      </c>
      <c r="B67" s="50" t="str">
        <f t="shared" si="5"/>
        <v>ESTRUCTURAS Y OBRAS DE DRENAJE</v>
      </c>
      <c r="C67" s="51"/>
      <c r="D67" s="83"/>
      <c r="E67" s="89"/>
      <c r="F67" s="88"/>
      <c r="G67" s="55">
        <f t="shared" si="6"/>
        <v>0</v>
      </c>
    </row>
    <row r="68" spans="1:9" x14ac:dyDescent="0.25">
      <c r="A68" s="50" t="s">
        <v>38</v>
      </c>
      <c r="B68" s="50" t="str">
        <f t="shared" si="5"/>
        <v>PAVIMENTOS</v>
      </c>
      <c r="C68" s="51"/>
      <c r="D68" s="52"/>
      <c r="E68" s="90"/>
      <c r="F68" s="54"/>
      <c r="G68" s="55">
        <f t="shared" si="6"/>
        <v>0</v>
      </c>
    </row>
    <row r="69" spans="1:9" x14ac:dyDescent="0.25">
      <c r="A69" s="107" t="s">
        <v>7</v>
      </c>
      <c r="B69" s="107"/>
      <c r="C69" s="107"/>
      <c r="D69" s="107"/>
      <c r="E69" s="107"/>
      <c r="F69" s="36" t="s">
        <v>8</v>
      </c>
      <c r="G69" s="65">
        <f>G57+G63+G65</f>
        <v>0</v>
      </c>
    </row>
    <row r="70" spans="1:9" s="33" customFormat="1" x14ac:dyDescent="0.25">
      <c r="A70" s="91" t="e">
        <f ca="1">_xlfn.CONCAT("(*",numtext(G71),"*)")</f>
        <v>#NAME?</v>
      </c>
      <c r="B70" s="91"/>
      <c r="C70" s="91"/>
      <c r="D70" s="91"/>
      <c r="E70" s="91"/>
      <c r="F70" s="36" t="s">
        <v>9</v>
      </c>
      <c r="G70" s="65">
        <f>+G69*0.16</f>
        <v>0</v>
      </c>
      <c r="H70" s="66"/>
      <c r="I70" s="66"/>
    </row>
    <row r="71" spans="1:9" s="33" customFormat="1" x14ac:dyDescent="0.25">
      <c r="A71" s="91"/>
      <c r="B71" s="91"/>
      <c r="C71" s="91"/>
      <c r="D71" s="91"/>
      <c r="E71" s="91"/>
      <c r="F71" s="36" t="s">
        <v>10</v>
      </c>
      <c r="G71" s="65">
        <f>ROUND(G69+G70,2)</f>
        <v>0</v>
      </c>
      <c r="H71" s="66"/>
      <c r="I71" s="66"/>
    </row>
    <row r="72" spans="1:9" s="33" customFormat="1" x14ac:dyDescent="0.25">
      <c r="H72" s="66"/>
      <c r="I72" s="66"/>
    </row>
    <row r="73" spans="1:9" x14ac:dyDescent="0.25">
      <c r="G73" s="66"/>
    </row>
    <row r="74" spans="1:9" x14ac:dyDescent="0.25">
      <c r="G74" s="66"/>
    </row>
    <row r="75" spans="1:9" x14ac:dyDescent="0.25">
      <c r="G75" s="66"/>
    </row>
    <row r="76" spans="1:9" x14ac:dyDescent="0.25">
      <c r="D76" s="59"/>
      <c r="G76" s="66"/>
    </row>
    <row r="77" spans="1:9" x14ac:dyDescent="0.25">
      <c r="D77" s="59"/>
      <c r="G77" s="66"/>
    </row>
    <row r="78" spans="1:9" x14ac:dyDescent="0.25">
      <c r="D78" s="59"/>
      <c r="G78" s="66"/>
    </row>
    <row r="79" spans="1:9" x14ac:dyDescent="0.25">
      <c r="D79" s="71"/>
    </row>
  </sheetData>
  <mergeCells count="13">
    <mergeCell ref="A70:E71"/>
    <mergeCell ref="B4:B5"/>
    <mergeCell ref="C1:F1"/>
    <mergeCell ref="C6:E6"/>
    <mergeCell ref="C7:E7"/>
    <mergeCell ref="C8:E8"/>
    <mergeCell ref="C3:F5"/>
    <mergeCell ref="A69:E69"/>
    <mergeCell ref="C9:E9"/>
    <mergeCell ref="B7:B9"/>
    <mergeCell ref="B11:B12"/>
    <mergeCell ref="C10:F10"/>
    <mergeCell ref="A14:G14"/>
  </mergeCells>
  <phoneticPr fontId="16" type="noConversion"/>
  <printOptions horizontalCentered="1"/>
  <pageMargins left="0.19685039370078741" right="0.19685039370078741" top="0.19685039370078741" bottom="0.19685039370078741" header="0.27559055118110237" footer="0.19685039370078741"/>
  <pageSetup scale="75" orientation="landscape" horizontalDpi="300" verticalDpi="300" r:id="rId1"/>
  <headerFooter>
    <oddFooter>&amp;C&amp;8Página &amp;P de &amp;N</oddFooter>
  </headerFooter>
  <rowBreaks count="4" manualBreakCount="4">
    <brk id="39" max="6" man="1"/>
    <brk id="46" max="6" man="1"/>
    <brk id="49" max="6" man="1"/>
    <brk id="53" max="6" man="1"/>
  </rowBreaks>
  <drawing r:id="rId2"/>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CATALOGO</vt:lpstr>
      <vt:lpstr>CATALOGO!Área_de_impresión</vt:lpstr>
      <vt:lpstr>CATALOGO!Títulos_a_imprimir</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ING RICARDO E GODEL</dc:creator>
  <cp:keywords/>
  <dc:description/>
  <cp:lastModifiedBy>ELIDA IVETTE AGUIRRE ROCHIN.</cp:lastModifiedBy>
  <cp:lastPrinted>2026-04-29T19:24:18Z</cp:lastPrinted>
  <dcterms:created xsi:type="dcterms:W3CDTF">2018-12-17T16:20:56Z</dcterms:created>
  <dcterms:modified xsi:type="dcterms:W3CDTF">2026-04-29T21:07:58Z</dcterms:modified>
  <cp:category/>
</cp:coreProperties>
</file>