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5.- Caminos\LP-0206 CODIGO 329 MICHEL\"/>
    </mc:Choice>
  </mc:AlternateContent>
  <bookViews>
    <workbookView xWindow="-120" yWindow="-120" windowWidth="29040" windowHeight="15720" activeTab="0"/>
  </bookViews>
  <sheets>
    <sheet name="CATALOGO" sheetId="2" r:id="rId3"/>
  </sheets>
  <definedNames>
    <definedName name="_xlnm._FilterDatabase" localSheetId="0" hidden="1">CATALOGO!$A$16:$G$52</definedName>
    <definedName name="area" localSheetId="0">#REF!</definedName>
    <definedName name="area">#REF!</definedName>
    <definedName name="_xlnm.Print_Area" localSheetId="0">CATALOGO!$A$1:$G$81</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<sst xmlns="http://schemas.openxmlformats.org/spreadsheetml/2006/main" count="133" uniqueCount="100">
  <si>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</si>
  <si>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</si>
  <si>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</si>
  <si>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</si>
  <si>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</si>
  <si>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</si>
  <si>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</si>
  <si>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</si>
  <si>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</si>
  <si>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</si>
  <si>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</si>
  <si>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</si>
  <si>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</si>
  <si>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</si>
  <si>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</si>
  <si>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</si>
  <si>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NOMBRE, CARGO Y FIRMA DEL CONTRATISTA:</t>
  </si>
  <si>
    <t>FECHA DE INICIO AUTORIZADA:</t>
  </si>
  <si>
    <t>FECHA DE TERMINACIÓN AUTORIZADA:</t>
  </si>
  <si>
    <t>CATÁLOGO DE CONCEPTOS</t>
  </si>
  <si>
    <t>RESUMEN DE PARTIDAS</t>
  </si>
  <si>
    <t>M2</t>
  </si>
  <si>
    <t>DOCUMENTO</t>
  </si>
  <si>
    <t>NÚMERO DE PROCEDIMIENTO:</t>
  </si>
  <si>
    <t>PZA</t>
  </si>
  <si>
    <t>M3</t>
  </si>
  <si>
    <t>M</t>
  </si>
  <si>
    <t>A2</t>
  </si>
  <si>
    <t>B</t>
  </si>
  <si>
    <t>PAVIMENTOS</t>
  </si>
  <si>
    <t>A3</t>
  </si>
  <si>
    <t>C</t>
  </si>
  <si>
    <t>C1</t>
  </si>
  <si>
    <t>C2</t>
  </si>
  <si>
    <t>C3</t>
  </si>
  <si>
    <t>E2</t>
  </si>
  <si>
    <t>TERRACERÍAS</t>
  </si>
  <si>
    <t>ESTRUCTURAS Y OBRAS DE DRENAJE</t>
  </si>
  <si>
    <t>CONSTRUCCIÓN DE CARPETA DE CONCRETO ASFÁLTICO EN CALIENTE DE 5 CM DE ESPESOR, T.M.A. 3/4" O 1/2", CONSIDERANDO, OBTENCIÓN DE LA MEZCLA EN CALIENTE, CARGA EN LA PLANTA DE LA MEZCLA ASFÁLTICA AL EQUIPO DE TRANSPORTE Y ACARREO AL LUGAR DE TENDIDO, TENDIDO Y COMPACTACIÓN DE LA MEZCLA ASFÁLTICA, APLICACIÓN DE RIEGO DE LIGA CON EMULSIÓN DE ROMPIMIENTO RÁPIDO (ECR-65) A RAZÓN DE 0.70 LT/M2. LOS TIEMPOS DE LOS VEHÍCULOS EMPLEADOS EN LOS TRANSPORTES DE TODOS LOS MATERIALES DURANTE LAS CARGAS Y DESCARGAS, CEMENTO ASFALTICO GRADO PG 76-22 (PRODUCIDO POR PEMEX COMO EKBE), COMPACTADA AL 95% DE SU P.V.S.M., P.U.O.T. (INCISO J. DE LA NORMA N-CTR-CAR-1-04-006)</t>
  </si>
  <si>
    <t>SEÑALAMIENTO</t>
  </si>
  <si>
    <t>SEÑALAMIENTO HORIZONTAL</t>
  </si>
  <si>
    <t>SEÑALAMIENTO VERTICAL</t>
  </si>
  <si>
    <t>HA</t>
  </si>
  <si>
    <t>RENIVELACIONES AISLADAS EMPLEANDO MEZCLA ASFÁLTICA EN CALIENTE ELABORADA EN PLANTA O EN FRIO FABRICADA CON AGREGADOS PÉTREOS DE BANCO, ASFALTO Y ADITIVOS, CONSIDERANDO, DELIMITACIÓN DEL ÁREA, LIMPIEZA Y RETIRO DE RESIDUOS, INCLUYE: MANO DE OBRA, SUMINISTRO DE LOS MATERIALES, RIEGO DE LIGA CON EMULSIÓN DE ROMPIMIENTO RÁPIDO (ECR-60) A RAZÓN DE 0.70 LT/M2, TENDIDO Y COMPACTACIÓN POR MEDIOS MECÁNICOS Y MANUALES DE LA MEZCLA ASFÁLTICA, TAMAÑO MÁXIMO DEL AGREGADO DE 1/2" Y CEMENTO ASFÁLTICO GRADO PG 64-22, LOS TIEMPOS DE LOS EQUIPOS Y VEHÍCULOS EMPLEADOS DURANTE LA EJECUCIÓN DE LOS TRABAJOS, FLETES, INCLUYE: MATERIALES, MAQUINARIA, EQUIPO, SEÑALAMIENTO, HERRAMIENTA, MANO DE OBRA Y TODO LO NECESARIO PARA SU CORRECTA EJECUCIÓN, P.U.O.T. (NORMA N-CSV-CAR-3-02-001 /15).</t>
  </si>
  <si>
    <t>BACHEO PROFUNDO AISLADO, REALIZANDO DELIMITACIÓN DEL ÁREA, CORTE CON DISCO Y REMOCIÓN DE LA CAPA DAÑADA DEL PAVIMENTO EXISTENTE, RE COMPACTACIÓN DEL FONDO DE LA EXCAVACIÓN, SUMINISTRO, TENDIDO, AFINE Y COMPACTACIÓN DE LA BASE EN CAPAS DE 20 CMS MÁXIMO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IMPREGNACIÓN A RAZÓN DE 1.5 LTS /M2 CON EMULSIÓN PARA IMPREGNACIÓN, RIEGO DE LIGA A RAZÓN DE 0.7 LTS/M2 CON EMULSIÓN DE ROMPIMIENTO RAPIDO, RESTITUCIÓN DE LA CAPA DE CARPETA EMPLEANDO MEZCLA ASFÁLTICA EN CALIENTE PG 64-22 DE 1/2" A FINOS CUBRIENDO TOTALMENTE EL ÁREA DEL BACHEO TRATADO, SEÑALIZACIÓN DE LA ZONA, HERRAMIENTA MENOR, EQUIPO Y TODO LO NECESARIO PARA SU CORRECTA EJECUCIÓN, P.U.O.T (N·CSV·CAR·2·02·004/15) CONSIDERANDO 05 CM DE ESPESOR COMPACTO DE CARPETA, Y PARA LA ESTRUCTURA, MATERIAL DE BANCO QUE CUMPLA CON LOS PARÁMETROS PARA SER EMPLEADA COMO BASE HIDRÁULICA DE 1 1/2" A FINOS. DEL BANCO PROPUESTO POR EL CONTRATISTA. EN ESPESOR VARIABLE DE ENTRE 20 Y 40 CMS.</t>
  </si>
  <si>
    <t>BACHEO SUPERFICIAL AISLADO CON MEZCLA ASFÁLTICA EN CALIENTE O FRIO, CONSIDERANDO TRABAJOS EN FORMA MANUAL CON EQUIPO MENOR Y/O LIGERO, DELIMITACIÓN DEL ÁREA, CORTE PERIMETRAL CON DISCO, RETIRO DE RESIDUOS Y LIMPIEZA, RIEGO DE LIGA CON EMULSIÓN DE ROMPIMIENTO RÁPIDO (ECR-60) A RAZÓN DE 1.0 LT/M2, DEMOLICIÓN DE LA CARPETA ASFÁLTICA DAÑADA POR MEDIOS MECÁNICOS Y/O MANUALES, EXTRACCIÓN Y RETIRO DEL MATERIAL PRODUCTO DE CORTE O DEMOLICIÓN, RECOMPACTACIÓN Y LIMPIEZA DE LA SUPERFICIE DESCUBIERTA, SUMINISTRO, TENDIDO Y COMPACTACIÓN DE MEZCLA ASFÁLTICA PARA CARPETA, LOS TIEMPOS DE LOS EQUIPOS Y VEHÍCULOS EMPLEADOS DURANTE LA EJECUCIÓN DE LOS TRABAJOS, RETIRO DE SOBRANTES AL FINALIZAR LOS TRABAJOS A DESTINO AUTORIZADO POR LA DEPENDENCIA, CARGA, TRANSPORTE, DESCARGAS, MANO DE OBRA, HERRAMIENTAS, EQUIPO Y TODO LO NECESARIO PARA SU CORRECTA EJECUCIÓN. P.U.O.T. (N-CSV-CAR-2-02-003/00/16)</t>
  </si>
  <si>
    <t>SIOP-010</t>
  </si>
  <si>
    <t>SIOP-014</t>
  </si>
  <si>
    <t>SIOP-015</t>
  </si>
  <si>
    <t>SIOP-016</t>
  </si>
  <si>
    <t>SIOP-017</t>
  </si>
  <si>
    <t>SIOP-018</t>
  </si>
  <si>
    <t>SIOP-019</t>
  </si>
  <si>
    <t>SIOP-020</t>
  </si>
  <si>
    <t>SIOP-021</t>
  </si>
  <si>
    <t>SIOP-022</t>
  </si>
  <si>
    <t>SIOP-023</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</si>
  <si>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</si>
  <si>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CUNETAS CON CONCRETO HIDRAULICO DE F'C=150 KG/CM2 Y 0.15 M2 DE SECCIÓN TRANSVERSAL DE CUNETA CONSIDERANDO 10 CM. DE ESPESOR, COLADO DE CONCRETO, CIMBRADO, CURADO, EXCAVACION, DESCIMBRADO, CARGAS Y DESCARGAS DE LOS MATERIALES AL SITIO DE UTILIZACION,  P.U.O.T. (INCISO J. DE LA NORMA N-CTR-CAR-1-03-003)</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</si>
  <si>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</si>
  <si>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</si>
  <si>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SUMINISTRO Y APLICACIÓN DE LINEA DE ALTO 40 CM,  PINTURA DOBLE ESPESOR, COLOR BLANCO REFLEJANTE, CUMPLIENDO ESPESOR 0.38 A 0.51 MILIMETROS,  SEGÚN DISEÑO, APLICANDO DE 0.7 KG DE MICROSFERA POR LITRO, NO EXHIBA ROCIADO EXCESIVO (BRISEADO) EN LAS ORILLAS DE LA LINEA DE MARCA, DICHAS LINEAS SEAN RECTAS A SIMPLE VISTA.</t>
  </si>
  <si>
    <t>SUMINISTRO Y APLICACIÓN DE RAYAS CON ESPACIAMIENTO LOGARÍTMICO PINTURA DOBLE ESPESOR, COLOR BLANCO O AMARILLO REFLEJANTE, CUMPLIENDO ESPESOR 0.38 A 0.51 MILIMETROS,  SEGÚN DISEÑO, APLICANDO DE 0.7 KG DE MICROSFERA POR LITRO, NO EXHIBA ROCIADO EXCESIVO (BRISEADO) EN LAS ORILLAS DE LA LINEA DE MARCA, DICHAS LINEAS SEAN RECTAS A SIMPLE VISTA.</t>
  </si>
  <si>
    <t>SUMINISTRO Y APLICACIÓN DE PINTURA EN LEYENDAS, MARCAS DIVERSAS EN PAVIMENTOS, REDUCTORES DE VELOCIDAD, RAYAS CON ESPACIAMIENTO LOGARÍTMICO, CRUCE PEATONAL,  SEGÚN DISEÑO, PINTURA DOBLE ESPESOR, COLOR REFLEJANTE, CUMPLIENDO ESPESOR 0.38 A 0.51 MILIMETROS,  SEGÚN DISEÑO, APLICANDO DE 0.7 KG DE MICROSFERA POR LITRO, NO EXHIBA ROCIADO EXCESIVO (BRISEADO) EN LAS ORILLAS DE LA LINEA DE MARCA, DICHAS LINEAS SEAN RECTAS A SIMPLE VISTA.</t>
  </si>
  <si>
    <t>SUMINISTRO Y COLOCACION DE VIALETAS EN RAYA CONTINUA Y/O DICONTINUA, CON REFLEJANTE COLOR AMARILLO Y/O BLANCA EN UNA O DOS CARAS POR UNIDAD DE OBRA TERMINADA, INCLUYE: MATERIALES, EPOXICO PARA ANCLAJE, MANO DE OBRA, EQUIPO Y HERRAMIENTA.</t>
  </si>
  <si>
    <t xml:space="preserve">SUMINISTRO Y COLOCACION DE BOTONES EN ESPACIO DE LÍNEAS CON SEPARACIÓN LOGARÍTIMICA FABRICADO EN MATERIAL PLASTICO 10 CM DE DIAMETRO, CON MALLA INTERNA Y ANCLAJE DE PEGAMENTO EPOXICO, APLICANDO 150 GRS PEGAMENTO EPOXICO A Y B, </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</si>
  <si>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</si>
  <si>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UN (1) TABLERO DE 30 X 178  CM.  ACABADO TIPO "A" ALTA INTENSIDAD 10 AÑOS DE DURACION, LAMINA LISA CALIBRE 16, PERIMETRO CORTE LASER, GALVANIZADA POR INMERSION EN CALIENTE,  PELICULA ANTI GRAFFITI, TORNILLOS ANTIVANDALICOS GALVANIZADO, ESCUDO EN IMPRESION DIGITAL VINIL ALTA INTENSIDAD DE ACUERDO A SPOT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</si>
  <si>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DOS (2) TABLEROS DE 30 X 178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</si>
  <si>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DE 71 X 71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</si>
  <si>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SUMINISTRO Y COLOCACIÓN DE SEÑAL DE  " KM" CON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</si>
  <si>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60 X 76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</si>
  <si>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CON UN (1) TABLERO DE 40 X 239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  </t>
  </si>
  <si>
    <t>SUMINISTRO Y COLOCACIÓN DE FANTASMAS DE 13 CM. DE DIÁMETRO Y 110 CM. DE ALTURA, DE CONCRETO HIDRÁULICO (CLASIFICACIÓN OD-6)</t>
  </si>
  <si>
    <t>SELLADO DE GRIETAS AISLADAS EN CARPETAS ASFALTICAS N-CSV-CAR-2-02-002/15</t>
  </si>
  <si>
    <t xml:space="preserve">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QE NO OBSTRUYAN PROPIEDAD PRIVADA, CAUCE DE ARROYOS U OBRAS DE DRENAJE, INCLUYE HERRAMIENTAS, EQUIPO, MANO DE OBRA, SEÑALAMIENTO Y  TODO LO NECESARIO PARA SU CORRECTA EJECUCIÓN.(N-CSV-CAR-2-01-001) </t>
  </si>
  <si>
    <t xml:space="preserve">DIRECCIÓN GENERAL </t>
  </si>
  <si>
    <t>CONSERVACIÓN RUTINARIA DEL 0+000 AL 1+700</t>
  </si>
  <si>
    <t>SIOP-E-ICAR-OB-LP-0206-2026</t>
  </si>
  <si>
    <t>A1</t>
  </si>
  <si>
    <t>A3.1</t>
  </si>
  <si>
    <t>A3.2</t>
  </si>
  <si>
    <t>B1</t>
  </si>
  <si>
    <t>SIOP-011</t>
  </si>
  <si>
    <t>SIOP-001</t>
  </si>
  <si>
    <t>SIOP-002</t>
  </si>
  <si>
    <t>SIOP-003</t>
  </si>
  <si>
    <t>SIOP-004</t>
  </si>
  <si>
    <t>SIOP-005</t>
  </si>
  <si>
    <t>SIOP-006</t>
  </si>
  <si>
    <t>SIOP-007</t>
  </si>
  <si>
    <t>SIOP-008</t>
  </si>
  <si>
    <t>SIOP-009</t>
  </si>
  <si>
    <t>SIOP-012</t>
  </si>
  <si>
    <t>SIOP-013</t>
  </si>
  <si>
    <t>RECONSTRUCCIÓN DEL 0+000 AL 1+700</t>
  </si>
  <si>
    <t>CONSERVACIÓN PERIÓDICA 0+000 AL 1+200</t>
  </si>
  <si>
    <t>Reconstrucción,conservación periódica y conservación rutinaria de la carretera 329, tramo Entronque Carretera 307 - Atotonilco (acceso por "Los Chorritos"), en el municipio de Atotonilco el Alto, Jalisco.</t>
  </si>
  <si>
    <t>PRECIO UNITARIO ($) CON LETRA</t>
  </si>
  <si>
    <t xml:space="preserve">PRECIO UNITARIO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</si>
</sst>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 numFmtId="168" formatCode="#,##0.00_ ;[Red]\-#,##0.00\ "/>
    <numFmt numFmtId="169" formatCode="0\+000"/>
  </numFmts>
  <fonts count="20">
    <font>
      <sz val="11"/>
      <color theme="1"/>
      <name val="Calibri"/>
      <family val="2"/>
      <scheme val="minor"/>
    </font>
    <font>
      <sz val="10"/>
      <color theme="1"/>
      <name val="Arial"/>
      <family val="2"/>
    </font>
    <font>
      <sz val="10"/>
      <name val="Arial"/>
      <family val="2"/>
    </font>
    <font>
      <sz val="10"/>
      <name val="Calibri"/>
      <family val="2"/>
      <scheme val="minor"/>
    </font>
    <font>
      <sz val="11"/>
      <name val="Calibri"/>
      <family val="2"/>
    </font>
    <font>
      <b/>
      <sz val="10"/>
      <name val="Calibri"/>
      <family val="2"/>
      <scheme val="minor"/>
    </font>
    <font>
      <sz val="8"/>
      <name val="Arial"/>
      <family val="2"/>
    </font>
    <font>
      <b/>
      <sz val="11"/>
      <color theme="0"/>
      <name val="Calibri"/>
      <family val="2"/>
      <scheme val="minor"/>
    </font>
    <font>
      <sz val="8"/>
      <name val="Calibri"/>
      <family val="2"/>
      <scheme val="minor"/>
    </font>
    <font>
      <sz val="11"/>
      <name val="Calibri"/>
      <family val="2"/>
      <scheme val="minor"/>
    </font>
    <font>
      <b/>
      <sz val="11"/>
      <name val="Calibri"/>
      <family val="2"/>
      <scheme val="minor"/>
    </font>
    <font>
      <b/>
      <sz val="16"/>
      <name val="Calibri"/>
      <family val="2"/>
      <scheme val="minor"/>
    </font>
    <font>
      <b/>
      <sz val="8"/>
      <name val="Calibri"/>
      <family val="2"/>
      <scheme val="minor"/>
    </font>
    <font>
      <b/>
      <sz val="8"/>
      <color rgb="FF006600"/>
      <name val="Calibri"/>
      <family val="2"/>
      <scheme val="minor"/>
    </font>
    <font>
      <b/>
      <sz val="8"/>
      <color theme="1"/>
      <name val="Calibri"/>
      <family val="2"/>
      <scheme val="minor"/>
    </font>
    <font>
      <sz val="8"/>
      <color rgb="FF006600"/>
      <name val="Calibri"/>
      <family val="2"/>
      <scheme val="minor"/>
    </font>
    <font>
      <b/>
      <sz val="8"/>
      <color rgb="FF0000CC"/>
      <name val="Calibri"/>
      <family val="2"/>
      <scheme val="minor"/>
    </font>
    <font>
      <b/>
      <sz val="8"/>
      <color theme="1" tint="0.0499899983406067"/>
      <name val="Calibri"/>
      <family val="2"/>
      <scheme val="minor"/>
    </font>
    <font>
      <b/>
      <sz val="8"/>
      <color theme="4"/>
      <name val="Calibri"/>
      <family val="2"/>
      <scheme val="minor"/>
    </font>
    <font>
      <b/>
      <sz val="8"/>
      <color theme="0"/>
      <name val="Calibri"/>
      <family val="2"/>
      <scheme val="minor"/>
    </font>
  </fonts>
  <fills count="4">
    <fill>
      <patternFill patternType="none"/>
    </fill>
    <fill>
      <patternFill patternType="gray125"/>
    </fill>
    <fill>
      <patternFill patternType="solid">
        <fgColor rgb="FF00953B"/>
        <bgColor indexed="64"/>
      </patternFill>
    </fill>
    <fill>
      <patternFill patternType="solid">
        <fgColor theme="0" tint="-0.249939993023872"/>
        <bgColor indexed="64"/>
      </patternFill>
    </fill>
  </fills>
  <borders count="15">
    <border>
      <left/>
      <right/>
      <top/>
      <bottom/>
      <diagonal/>
    </border>
    <border>
      <left style="medium">
        <color auto="1"/>
      </left>
      <right style="medium">
        <color auto="1"/>
      </right>
      <top style="medium">
        <color auto="1"/>
      </top>
      <bottom/>
    </border>
    <border>
      <left/>
      <right style="medium">
        <color auto="1"/>
      </right>
      <top style="medium">
        <color auto="1"/>
      </top>
      <bottom/>
    </border>
    <border>
      <left style="medium">
        <color auto="1"/>
      </left>
      <right style="medium">
        <color auto="1"/>
      </right>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xf numFmtId="9" fontId="0" fillId="0" borderId="0" applyFont="0" applyFill="0" applyBorder="0" applyAlignment="0" applyProtection="0"/>
  </cellStyleXfs>
  <cellXfs count="121">
    <xf numFmtId="0" fontId="0" fillId="0" borderId="0" xfId="0"/>
    <xf numFmtId="0" fontId="4" fillId="0" borderId="0" xfId="20" applyFont="1" applyAlignment="1">
      <alignment vertical="top"/>
      <protection/>
    </xf>
    <xf numFmtId="0" fontId="4" fillId="0" borderId="0" xfId="20" applyFont="1" applyAlignment="1">
      <alignment horizontal="center" vertical="center"/>
      <protection/>
    </xf>
    <xf numFmtId="0" fontId="4" fillId="0" borderId="0" xfId="23" applyFont="1" applyAlignment="1">
      <alignment vertical="top"/>
      <protection/>
    </xf>
    <xf numFmtId="0" fontId="5" fillId="0" borderId="1" xfId="20" applyFont="1" applyBorder="1" applyAlignment="1">
      <alignment horizontal="center" vertical="top"/>
      <protection/>
    </xf>
    <xf numFmtId="4" fontId="6" fillId="0" borderId="0" xfId="20" applyNumberFormat="1" applyFont="1" applyAlignment="1">
      <alignment horizontal="right" vertical="top"/>
      <protection/>
    </xf>
    <xf numFmtId="0" fontId="6" fillId="0" borderId="0" xfId="20" applyFont="1" applyAlignment="1">
      <alignment vertical="top"/>
      <protection/>
    </xf>
    <xf numFmtId="43" fontId="4" fillId="0" borderId="0" xfId="26" applyFont="1" applyAlignment="1">
      <alignment vertical="top"/>
    </xf>
    <xf numFmtId="168" fontId="6" fillId="0" borderId="0" xfId="26" applyNumberFormat="1" applyFont="1" applyAlignment="1">
      <alignment vertical="top"/>
    </xf>
    <xf numFmtId="4" fontId="4" fillId="0" borderId="0" xfId="20" applyNumberFormat="1" applyFont="1" applyAlignment="1">
      <alignment vertical="top"/>
      <protection/>
    </xf>
    <xf numFmtId="0" fontId="9" fillId="0" borderId="1" xfId="20" applyFont="1" applyBorder="1" applyAlignment="1">
      <alignment horizontal="center" vertical="top"/>
      <protection/>
    </xf>
    <xf numFmtId="0" fontId="10" fillId="0" borderId="1" xfId="20" applyFont="1" applyBorder="1" applyAlignment="1">
      <alignment horizontal="center" vertical="top"/>
      <protection/>
    </xf>
    <xf numFmtId="0" fontId="10" fillId="0" borderId="2" xfId="20" applyFont="1" applyBorder="1" applyAlignment="1">
      <alignment vertical="top"/>
      <protection/>
    </xf>
    <xf numFmtId="0" fontId="9" fillId="0" borderId="3" xfId="20" applyFont="1" applyBorder="1" applyAlignment="1">
      <alignment horizontal="center" vertical="top"/>
      <protection/>
    </xf>
    <xf numFmtId="0" fontId="10" fillId="0" borderId="3" xfId="20" applyFont="1" applyBorder="1" applyAlignment="1">
      <alignment horizontal="center" vertical="top" wrapText="1"/>
      <protection/>
    </xf>
    <xf numFmtId="0" fontId="10" fillId="0" borderId="4" xfId="20" applyFont="1" applyBorder="1" applyAlignment="1">
      <alignment horizontal="center" vertical="top"/>
      <protection/>
    </xf>
    <xf numFmtId="0" fontId="10" fillId="0" borderId="0" xfId="20" applyFont="1" applyAlignment="1">
      <alignment horizontal="center" vertical="top"/>
      <protection/>
    </xf>
    <xf numFmtId="0" fontId="10" fillId="0" borderId="5" xfId="20" applyFont="1" applyBorder="1" applyAlignment="1">
      <alignment horizontal="center" vertical="top"/>
      <protection/>
    </xf>
    <xf numFmtId="0" fontId="10" fillId="0" borderId="5" xfId="20" applyFont="1" applyBorder="1" applyAlignment="1">
      <alignment vertical="top"/>
      <protection/>
    </xf>
    <xf numFmtId="0" fontId="5" fillId="0" borderId="0" xfId="20" applyFont="1" applyAlignment="1">
      <alignment horizontal="center" vertical="top" wrapText="1"/>
      <protection/>
    </xf>
    <xf numFmtId="0" fontId="10" fillId="0" borderId="6" xfId="20" applyFont="1" applyBorder="1" applyAlignment="1">
      <alignment horizontal="left" vertical="top"/>
      <protection/>
    </xf>
    <xf numFmtId="14" fontId="9" fillId="0" borderId="2" xfId="20" applyNumberFormat="1" applyFont="1" applyBorder="1" applyAlignment="1">
      <alignment horizontal="left" vertical="top"/>
      <protection/>
    </xf>
    <xf numFmtId="14" fontId="9" fillId="0" borderId="5" xfId="20" applyNumberFormat="1" applyFont="1" applyBorder="1" applyAlignment="1">
      <alignment horizontal="left" vertical="top"/>
      <protection/>
    </xf>
    <xf numFmtId="0" fontId="9" fillId="0" borderId="5" xfId="20" applyFont="1" applyBorder="1" applyAlignment="1">
      <alignment horizontal="left" vertical="top"/>
      <protection/>
    </xf>
    <xf numFmtId="14" fontId="9" fillId="0" borderId="7" xfId="20" applyNumberFormat="1" applyFont="1" applyBorder="1" applyAlignment="1">
      <alignment horizontal="left" vertical="top"/>
      <protection/>
    </xf>
    <xf numFmtId="0" fontId="10" fillId="0" borderId="7" xfId="20" applyFont="1" applyBorder="1" applyAlignment="1">
      <alignment vertical="top"/>
      <protection/>
    </xf>
    <xf numFmtId="0" fontId="10" fillId="0" borderId="1" xfId="20" applyFont="1" applyBorder="1" applyAlignment="1">
      <alignment horizontal="left" vertical="top"/>
      <protection/>
    </xf>
    <xf numFmtId="0" fontId="9" fillId="0" borderId="4" xfId="20" applyFont="1" applyBorder="1" applyAlignment="1">
      <alignment horizontal="center" vertical="top"/>
      <protection/>
    </xf>
    <xf numFmtId="0" fontId="9" fillId="0" borderId="0" xfId="20" applyFont="1" applyAlignment="1">
      <alignment horizontal="center" vertical="top"/>
      <protection/>
    </xf>
    <xf numFmtId="0" fontId="9" fillId="0" borderId="5" xfId="20" applyFont="1" applyBorder="1" applyAlignment="1">
      <alignment horizontal="center" vertical="top"/>
      <protection/>
    </xf>
    <xf numFmtId="0" fontId="10" fillId="0" borderId="3" xfId="20" applyFont="1" applyBorder="1" applyAlignment="1">
      <alignment horizontal="center" vertical="top"/>
      <protection/>
    </xf>
    <xf numFmtId="0" fontId="9" fillId="0" borderId="8" xfId="20" applyFont="1" applyBorder="1" applyAlignment="1">
      <alignment horizontal="center" vertical="top"/>
      <protection/>
    </xf>
    <xf numFmtId="0" fontId="9" fillId="0" borderId="9" xfId="20" applyFont="1" applyBorder="1" applyAlignment="1">
      <alignment horizontal="center" vertical="top"/>
      <protection/>
    </xf>
    <xf numFmtId="0" fontId="9" fillId="0" borderId="10" xfId="20" applyFont="1" applyBorder="1" applyAlignment="1">
      <alignment horizontal="center" vertical="top"/>
      <protection/>
    </xf>
    <xf numFmtId="0" fontId="9" fillId="0" borderId="7" xfId="20" applyFont="1" applyBorder="1" applyAlignment="1">
      <alignment horizontal="center" vertical="top"/>
      <protection/>
    </xf>
    <xf numFmtId="9" fontId="10" fillId="0" borderId="8" xfId="27" applyFont="1" applyBorder="1" applyAlignment="1">
      <alignment horizontal="center" vertical="top"/>
    </xf>
    <xf numFmtId="0" fontId="9" fillId="0" borderId="0" xfId="20" applyFont="1" applyAlignment="1">
      <alignment vertical="top"/>
      <protection/>
    </xf>
    <xf numFmtId="0" fontId="9" fillId="0" borderId="0" xfId="20" applyFont="1" applyAlignment="1">
      <alignment horizontal="justify" vertical="top"/>
      <protection/>
    </xf>
    <xf numFmtId="10" fontId="9" fillId="0" borderId="0" xfId="27" applyNumberFormat="1" applyFont="1" applyAlignment="1">
      <alignment horizontal="center" vertical="top"/>
    </xf>
    <xf numFmtId="0" fontId="10" fillId="0" borderId="0" xfId="20" applyFont="1" applyAlignment="1">
      <alignment vertical="top"/>
      <protection/>
    </xf>
    <xf numFmtId="49" fontId="7" fillId="2" borderId="11" xfId="21" applyNumberFormat="1" applyFont="1" applyFill="1" applyBorder="1" applyAlignment="1">
      <alignment horizontal="center" vertical="center"/>
      <protection/>
    </xf>
    <xf numFmtId="49" fontId="7" fillId="2" borderId="12" xfId="21" applyNumberFormat="1" applyFont="1" applyFill="1" applyBorder="1" applyAlignment="1">
      <alignment horizontal="center" vertical="center"/>
      <protection/>
    </xf>
    <xf numFmtId="49" fontId="7" fillId="2" borderId="12" xfId="21" applyNumberFormat="1" applyFont="1" applyFill="1" applyBorder="1" applyAlignment="1">
      <alignment horizontal="center" vertical="center" wrapText="1"/>
      <protection/>
    </xf>
    <xf numFmtId="49" fontId="7" fillId="2" borderId="13" xfId="21" applyNumberFormat="1" applyFont="1" applyFill="1" applyBorder="1" applyAlignment="1">
      <alignment horizontal="center" vertical="center"/>
      <protection/>
    </xf>
    <xf numFmtId="0" fontId="12" fillId="3" borderId="0" xfId="20" applyFont="1" applyFill="1" applyAlignment="1">
      <alignment vertical="top"/>
      <protection/>
    </xf>
    <xf numFmtId="0" fontId="12" fillId="3" borderId="0" xfId="20" applyFont="1" applyFill="1" applyAlignment="1">
      <alignment horizontal="center" vertical="top"/>
      <protection/>
    </xf>
    <xf numFmtId="167" fontId="12" fillId="3" borderId="0" xfId="20" applyNumberFormat="1" applyFont="1" applyFill="1" applyAlignment="1">
      <alignment vertical="top"/>
      <protection/>
    </xf>
    <xf numFmtId="0" fontId="12" fillId="0" borderId="0" xfId="20" applyFont="1" applyAlignment="1">
      <alignment vertical="top"/>
      <protection/>
    </xf>
    <xf numFmtId="0" fontId="12" fillId="0" borderId="0" xfId="20" applyFont="1" applyAlignment="1">
      <alignment horizontal="justify" vertical="top" wrapText="1"/>
      <protection/>
    </xf>
    <xf numFmtId="4" fontId="12" fillId="0" borderId="0" xfId="20" applyNumberFormat="1" applyFont="1" applyAlignment="1">
      <alignment vertical="top"/>
      <protection/>
    </xf>
    <xf numFmtId="0" fontId="13" fillId="0" borderId="0" xfId="20" applyFont="1" applyAlignment="1">
      <alignment horizontal="justify" vertical="top"/>
      <protection/>
    </xf>
    <xf numFmtId="0" fontId="13" fillId="0" borderId="0" xfId="20" applyFont="1" applyAlignment="1">
      <alignment horizontal="center" vertical="top" wrapText="1"/>
      <protection/>
    </xf>
    <xf numFmtId="4" fontId="13" fillId="0" borderId="0" xfId="20" applyNumberFormat="1" applyFont="1" applyAlignment="1">
      <alignment horizontal="right" vertical="top"/>
      <protection/>
    </xf>
    <xf numFmtId="164" fontId="13" fillId="0" borderId="0" xfId="25" applyNumberFormat="1" applyFont="1" applyFill="1" applyAlignment="1">
      <alignment horizontal="right" vertical="top"/>
    </xf>
    <xf numFmtId="4" fontId="13" fillId="0" borderId="0" xfId="20" applyNumberFormat="1" applyFont="1" applyAlignment="1">
      <alignment horizontal="center" vertical="top"/>
      <protection/>
    </xf>
    <xf numFmtId="164" fontId="12" fillId="0" borderId="0" xfId="24" applyNumberFormat="1" applyFont="1" applyFill="1" applyAlignment="1">
      <alignment vertical="top"/>
    </xf>
    <xf numFmtId="49" fontId="14" fillId="0" borderId="0" xfId="20" applyNumberFormat="1" applyFont="1" applyAlignment="1">
      <alignment horizontal="left" vertical="top"/>
      <protection/>
    </xf>
    <xf numFmtId="0" fontId="14" fillId="0" borderId="0" xfId="20" applyFont="1" applyAlignment="1">
      <alignment horizontal="justify" vertical="top"/>
      <protection/>
    </xf>
    <xf numFmtId="164" fontId="12" fillId="0" borderId="0" xfId="20" applyNumberFormat="1" applyFont="1" applyAlignment="1">
      <alignment vertical="top"/>
      <protection/>
    </xf>
    <xf numFmtId="169" fontId="12" fillId="0" borderId="0" xfId="20" applyNumberFormat="1" applyFont="1" applyAlignment="1">
      <alignment horizontal="right" vertical="top"/>
      <protection/>
    </xf>
    <xf numFmtId="169" fontId="12" fillId="0" borderId="0" xfId="20" applyNumberFormat="1" applyFont="1" applyAlignment="1">
      <alignment vertical="top"/>
      <protection/>
    </xf>
    <xf numFmtId="0" fontId="15" fillId="0" borderId="0" xfId="20" applyFont="1" applyAlignment="1">
      <alignment horizontal="center" vertical="top" wrapText="1"/>
      <protection/>
    </xf>
    <xf numFmtId="43" fontId="13" fillId="0" borderId="0" xfId="26" applyFont="1" applyFill="1" applyAlignment="1">
      <alignment horizontal="right" vertical="top"/>
    </xf>
    <xf numFmtId="4" fontId="13" fillId="0" borderId="0" xfId="20" applyNumberFormat="1" applyFont="1" applyAlignment="1">
      <alignment horizontal="left" vertical="top"/>
      <protection/>
    </xf>
    <xf numFmtId="164" fontId="13" fillId="0" borderId="0" xfId="24" applyNumberFormat="1" applyFont="1" applyFill="1" applyAlignment="1">
      <alignment vertical="top"/>
    </xf>
    <xf numFmtId="4" fontId="15" fillId="0" borderId="0" xfId="20" applyNumberFormat="1" applyFont="1" applyAlignment="1">
      <alignment horizontal="right" vertical="top"/>
      <protection/>
    </xf>
    <xf numFmtId="164" fontId="15" fillId="0" borderId="0" xfId="25" applyNumberFormat="1" applyFont="1" applyFill="1" applyAlignment="1">
      <alignment horizontal="right" vertical="top"/>
    </xf>
    <xf numFmtId="49" fontId="16" fillId="0" borderId="0" xfId="20" applyNumberFormat="1" applyFont="1" applyAlignment="1">
      <alignment horizontal="left" vertical="top"/>
      <protection/>
    </xf>
    <xf numFmtId="0" fontId="16" fillId="0" borderId="0" xfId="20" applyFont="1" applyAlignment="1">
      <alignment horizontal="justify" vertical="top"/>
      <protection/>
    </xf>
    <xf numFmtId="164" fontId="16" fillId="0" borderId="0" xfId="25" applyNumberFormat="1" applyFont="1" applyAlignment="1">
      <alignment vertical="top"/>
    </xf>
    <xf numFmtId="164" fontId="15" fillId="0" borderId="0" xfId="25" applyNumberFormat="1" applyFont="1" applyAlignment="1">
      <alignment horizontal="right" vertical="top"/>
    </xf>
    <xf numFmtId="49" fontId="8" fillId="0" borderId="0" xfId="20" applyNumberFormat="1" applyFont="1" applyAlignment="1">
      <alignment horizontal="left" vertical="top"/>
      <protection/>
    </xf>
    <xf numFmtId="0" fontId="8" fillId="0" borderId="0" xfId="20" applyFont="1" applyAlignment="1">
      <alignment vertical="top"/>
      <protection/>
    </xf>
    <xf numFmtId="0" fontId="8" fillId="0" borderId="0" xfId="20" applyFont="1" applyAlignment="1">
      <alignment horizontal="center" vertical="top" wrapText="1"/>
      <protection/>
    </xf>
    <xf numFmtId="4" fontId="8" fillId="0" borderId="0" xfId="20" applyNumberFormat="1" applyFont="1" applyAlignment="1">
      <alignment horizontal="right" vertical="top"/>
      <protection/>
    </xf>
    <xf numFmtId="164" fontId="8" fillId="0" borderId="0" xfId="22" applyNumberFormat="1" applyFont="1" applyFill="1" applyAlignment="1">
      <alignment horizontal="right" vertical="top"/>
    </xf>
    <xf numFmtId="0" fontId="8" fillId="0" borderId="0" xfId="20" applyFont="1" applyAlignment="1">
      <alignment horizontal="center" vertical="top"/>
      <protection/>
    </xf>
    <xf numFmtId="164" fontId="8" fillId="0" borderId="0" xfId="22" applyNumberFormat="1" applyFont="1" applyAlignment="1">
      <alignment horizontal="right" vertical="top"/>
    </xf>
    <xf numFmtId="0" fontId="9" fillId="0" borderId="0" xfId="23" applyFont="1" applyAlignment="1">
      <alignment vertical="top"/>
      <protection/>
    </xf>
    <xf numFmtId="43" fontId="9" fillId="0" borderId="0" xfId="26" applyFont="1" applyAlignment="1">
      <alignment vertical="top"/>
    </xf>
    <xf numFmtId="0" fontId="17" fillId="0" borderId="0" xfId="20" applyFont="1" applyAlignment="1">
      <alignment horizontal="justify" vertical="top"/>
      <protection/>
    </xf>
    <xf numFmtId="166" fontId="8" fillId="0" borderId="0" xfId="20" applyNumberFormat="1" applyFont="1" applyAlignment="1">
      <alignment horizontal="right" vertical="top"/>
      <protection/>
    </xf>
    <xf numFmtId="4" fontId="12" fillId="0" borderId="0" xfId="20" applyNumberFormat="1" applyFont="1" applyAlignment="1">
      <alignment horizontal="center" vertical="top"/>
      <protection/>
    </xf>
    <xf numFmtId="164" fontId="12" fillId="0" borderId="0" xfId="22" applyNumberFormat="1" applyFont="1" applyAlignment="1">
      <alignment vertical="top"/>
    </xf>
    <xf numFmtId="0" fontId="12" fillId="0" borderId="0" xfId="20" applyFont="1" applyAlignment="1">
      <alignment horizontal="justify" vertical="top"/>
      <protection/>
    </xf>
    <xf numFmtId="0" fontId="18" fillId="0" borderId="0" xfId="20" applyFont="1" applyAlignment="1">
      <alignment horizontal="center" vertical="top" wrapText="1"/>
      <protection/>
    </xf>
    <xf numFmtId="166" fontId="18" fillId="0" borderId="0" xfId="20" applyNumberFormat="1" applyFont="1" applyAlignment="1">
      <alignment horizontal="right" vertical="top"/>
      <protection/>
    </xf>
    <xf numFmtId="164" fontId="18" fillId="0" borderId="0" xfId="25" applyNumberFormat="1" applyFont="1" applyFill="1" applyAlignment="1">
      <alignment horizontal="right" vertical="top"/>
    </xf>
    <xf numFmtId="4" fontId="18" fillId="0" borderId="0" xfId="20" applyNumberFormat="1" applyFont="1" applyAlignment="1">
      <alignment horizontal="center" vertical="top"/>
      <protection/>
    </xf>
    <xf numFmtId="164" fontId="14" fillId="0" borderId="0" xfId="20" applyNumberFormat="1" applyFont="1" applyAlignment="1">
      <alignment vertical="top"/>
      <protection/>
    </xf>
    <xf numFmtId="0" fontId="8" fillId="0" borderId="0" xfId="20" applyFont="1" applyAlignment="1">
      <alignment horizontal="justify" vertical="top" wrapText="1"/>
      <protection/>
    </xf>
    <xf numFmtId="164" fontId="8" fillId="0" borderId="0" xfId="25" applyNumberFormat="1" applyFont="1" applyFill="1" applyAlignment="1">
      <alignment horizontal="right" vertical="top"/>
    </xf>
    <xf numFmtId="164" fontId="8" fillId="0" borderId="0" xfId="22" applyNumberFormat="1" applyFont="1" applyAlignment="1">
      <alignment vertical="top"/>
    </xf>
    <xf numFmtId="0" fontId="19" fillId="2" borderId="0" xfId="23" applyFont="1" applyFill="1" applyAlignment="1">
      <alignment horizontal="justify" vertical="top"/>
      <protection/>
    </xf>
    <xf numFmtId="165" fontId="19" fillId="2" borderId="0" xfId="23" applyNumberFormat="1" applyFont="1" applyFill="1" applyAlignment="1">
      <alignment vertical="top"/>
      <protection/>
    </xf>
    <xf numFmtId="0" fontId="19" fillId="2" borderId="0" xfId="23" applyFont="1" applyFill="1" applyAlignment="1">
      <alignment horizontal="center" vertical="center"/>
      <protection/>
    </xf>
    <xf numFmtId="0" fontId="10" fillId="0" borderId="3" xfId="20" applyFont="1" applyBorder="1" applyAlignment="1">
      <alignment horizontal="center" vertical="top" wrapText="1"/>
      <protection/>
    </xf>
    <xf numFmtId="0" fontId="10" fillId="0" borderId="8" xfId="20" applyFont="1" applyBorder="1" applyAlignment="1">
      <alignment horizontal="center" vertical="top" wrapText="1"/>
      <protection/>
    </xf>
    <xf numFmtId="0" fontId="10" fillId="0" borderId="6" xfId="20" applyFont="1" applyBorder="1" applyAlignment="1">
      <alignment horizontal="center" vertical="top"/>
      <protection/>
    </xf>
    <xf numFmtId="0" fontId="10" fillId="0" borderId="14" xfId="20" applyFont="1" applyBorder="1" applyAlignment="1">
      <alignment horizontal="center" vertical="top"/>
      <protection/>
    </xf>
    <xf numFmtId="0" fontId="10" fillId="0" borderId="2" xfId="20" applyFont="1" applyBorder="1" applyAlignment="1">
      <alignment horizontal="center" vertical="top"/>
      <protection/>
    </xf>
    <xf numFmtId="14" fontId="10" fillId="0" borderId="6" xfId="20" applyNumberFormat="1" applyFont="1" applyBorder="1" applyAlignment="1">
      <alignment horizontal="right" vertical="top"/>
      <protection/>
    </xf>
    <xf numFmtId="14" fontId="10" fillId="0" borderId="14" xfId="20" applyNumberFormat="1" applyFont="1" applyBorder="1" applyAlignment="1">
      <alignment horizontal="right" vertical="top"/>
      <protection/>
    </xf>
    <xf numFmtId="14" fontId="10" fillId="0" borderId="4" xfId="20" applyNumberFormat="1" applyFont="1" applyBorder="1" applyAlignment="1">
      <alignment horizontal="right" vertical="top"/>
      <protection/>
    </xf>
    <xf numFmtId="14" fontId="10" fillId="0" borderId="0" xfId="20" applyNumberFormat="1" applyFont="1" applyAlignment="1">
      <alignment horizontal="right" vertical="top"/>
      <protection/>
    </xf>
    <xf numFmtId="0" fontId="11" fillId="0" borderId="4" xfId="20" applyFont="1" applyBorder="1" applyAlignment="1">
      <alignment horizontal="center" vertical="top"/>
      <protection/>
    </xf>
    <xf numFmtId="0" fontId="11" fillId="0" borderId="0" xfId="20" applyFont="1" applyAlignment="1">
      <alignment horizontal="center" vertical="top"/>
      <protection/>
    </xf>
    <xf numFmtId="0" fontId="11" fillId="0" borderId="5" xfId="20" applyFont="1" applyBorder="1" applyAlignment="1">
      <alignment horizontal="center" vertical="top"/>
      <protection/>
    </xf>
    <xf numFmtId="0" fontId="11" fillId="0" borderId="9" xfId="20" applyFont="1" applyBorder="1" applyAlignment="1">
      <alignment horizontal="center" vertical="top"/>
      <protection/>
    </xf>
    <xf numFmtId="0" fontId="11" fillId="0" borderId="10" xfId="20" applyFont="1" applyBorder="1" applyAlignment="1">
      <alignment horizontal="center" vertical="top"/>
      <protection/>
    </xf>
    <xf numFmtId="0" fontId="11" fillId="0" borderId="7" xfId="20" applyFont="1" applyBorder="1" applyAlignment="1">
      <alignment horizontal="center" vertical="top"/>
      <protection/>
    </xf>
    <xf numFmtId="0" fontId="19" fillId="2" borderId="0" xfId="23" applyFont="1" applyFill="1" applyAlignment="1">
      <alignment horizontal="center" vertical="top"/>
      <protection/>
    </xf>
    <xf numFmtId="14" fontId="10" fillId="0" borderId="9" xfId="20" applyNumberFormat="1" applyFont="1" applyBorder="1" applyAlignment="1">
      <alignment horizontal="right" vertical="top"/>
      <protection/>
    </xf>
    <xf numFmtId="14" fontId="10" fillId="0" borderId="10" xfId="20" applyNumberFormat="1" applyFont="1" applyBorder="1" applyAlignment="1">
      <alignment horizontal="right" vertical="top"/>
      <protection/>
    </xf>
    <xf numFmtId="0" fontId="3" fillId="0" borderId="3" xfId="20" applyFont="1" applyBorder="1" applyAlignment="1">
      <alignment horizontal="justify" vertical="top"/>
      <protection/>
    </xf>
    <xf numFmtId="0" fontId="3" fillId="0" borderId="8" xfId="20" applyFont="1" applyBorder="1" applyAlignment="1">
      <alignment horizontal="justify" vertical="top"/>
      <protection/>
    </xf>
    <xf numFmtId="0" fontId="9" fillId="0" borderId="3" xfId="20" applyFont="1" applyBorder="1" applyAlignment="1">
      <alignment horizontal="left" vertical="top"/>
      <protection/>
    </xf>
    <xf numFmtId="0" fontId="9" fillId="0" borderId="8" xfId="20" applyFont="1" applyBorder="1" applyAlignment="1">
      <alignment horizontal="left" vertical="top"/>
      <protection/>
    </xf>
    <xf numFmtId="0" fontId="7" fillId="2" borderId="11" xfId="20" applyFont="1" applyFill="1" applyBorder="1" applyAlignment="1">
      <alignment horizontal="center" vertical="top"/>
      <protection/>
    </xf>
    <xf numFmtId="0" fontId="7" fillId="2" borderId="12" xfId="20" applyFont="1" applyFill="1" applyBorder="1" applyAlignment="1">
      <alignment horizontal="center" vertical="top"/>
      <protection/>
    </xf>
    <xf numFmtId="0" fontId="7" fillId="2" borderId="13" xfId="20" applyFont="1" applyFill="1" applyBorder="1" applyAlignment="1">
      <alignment horizontal="center" vertical="top"/>
      <protection/>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 name="Porcentaje" xfId="27"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5</xdr:row>
      <xdr:rowOff>89606</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stretch>
          <a:fillRect/>
        </a:stretch>
      </xdr:blipFill>
      <xdr:spPr>
        <a:xfrm>
          <a:off x="10115550" y="571500"/>
          <a:ext cx="1524000" cy="476250"/>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514350"/>
          <a:ext cx="933450" cy="1009650"/>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srcRect l="2696" t="0" r="59001"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srcRect l="40859" t="0" r="2696"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K89"/>
  <sheetViews>
    <sheetView showGridLines="0" showZeros="0" tabSelected="1" view="pageBreakPreview" zoomScaleNormal="100" zoomScaleSheetLayoutView="100" workbookViewId="0" topLeftCell="A9">
      <selection pane="topLeft" activeCell="E20" sqref="E20:E52"/>
    </sheetView>
  </sheetViews>
  <sheetFormatPr defaultColWidth="9.14428571428571" defaultRowHeight="15"/>
  <cols>
    <col min="1" max="1" width="20.5714285714286" style="1" customWidth="1"/>
    <col min="2" max="2" width="56.8571428571429" style="1" customWidth="1"/>
    <col min="3" max="3" width="13.7142857142857" style="1" customWidth="1"/>
    <col min="4" max="4" width="15.1428571428571" style="1" customWidth="1"/>
    <col min="5" max="5" width="22.2857142857143" style="1" customWidth="1"/>
    <col min="6" max="6" width="22.4285714285714" style="1" customWidth="1"/>
    <col min="7" max="7" width="24.2857142857143" style="1" customWidth="1"/>
    <col min="8" max="16384" width="9.14285714285714" style="1"/>
  </cols>
  <sheetData>
    <row r="1" spans="1:7" ht="15">
      <c r="A1" s="10"/>
      <c r="B1" s="11" t="s">
        <v>11</v>
      </c>
      <c r="C1" s="98" t="s">
        <v>23</v>
      </c>
      <c r="D1" s="99"/>
      <c r="E1" s="99"/>
      <c r="F1" s="100"/>
      <c r="G1" s="12"/>
    </row>
    <row r="2" spans="1:7" ht="15">
      <c r="A2" s="13"/>
      <c r="B2" s="14" t="s">
        <v>12</v>
      </c>
      <c r="C2" s="15"/>
      <c r="D2" s="16"/>
      <c r="E2" s="16"/>
      <c r="F2" s="17"/>
      <c r="G2" s="18"/>
    </row>
    <row r="3" spans="1:7" ht="15">
      <c r="A3" s="13"/>
      <c r="B3" s="19" t="s">
        <v>76</v>
      </c>
      <c r="C3" s="105" t="s">
        <v>78</v>
      </c>
      <c r="D3" s="106"/>
      <c r="E3" s="106"/>
      <c r="F3" s="107"/>
      <c r="G3" s="18"/>
    </row>
    <row r="4" spans="1:7" ht="15">
      <c r="A4" s="13"/>
      <c r="B4" s="96"/>
      <c r="C4" s="105"/>
      <c r="D4" s="106"/>
      <c r="E4" s="106"/>
      <c r="F4" s="107"/>
      <c r="G4" s="18"/>
    </row>
    <row r="5" spans="1:7" ht="15.75" thickBot="1">
      <c r="A5" s="13"/>
      <c r="B5" s="97"/>
      <c r="C5" s="108"/>
      <c r="D5" s="109"/>
      <c r="E5" s="109"/>
      <c r="F5" s="110"/>
      <c r="G5" s="18"/>
    </row>
    <row r="6" spans="1:7" ht="15">
      <c r="A6" s="13"/>
      <c r="B6" s="20" t="s">
        <v>0</v>
      </c>
      <c r="C6" s="101" t="s">
        <v>17</v>
      </c>
      <c r="D6" s="102"/>
      <c r="E6" s="102"/>
      <c r="F6" s="21"/>
      <c r="G6" s="18"/>
    </row>
    <row r="7" spans="1:7" ht="15">
      <c r="A7" s="13"/>
      <c r="B7" s="114" t="s">
        <v>97</v>
      </c>
      <c r="C7" s="103" t="s">
        <v>18</v>
      </c>
      <c r="D7" s="104"/>
      <c r="E7" s="104"/>
      <c r="F7" s="22"/>
      <c r="G7" s="18"/>
    </row>
    <row r="8" spans="1:7" ht="15">
      <c r="A8" s="13"/>
      <c r="B8" s="114"/>
      <c r="C8" s="103" t="s">
        <v>1</v>
      </c>
      <c r="D8" s="104"/>
      <c r="E8" s="104"/>
      <c r="F8" s="23"/>
      <c r="G8" s="18"/>
    </row>
    <row r="9" spans="1:7" ht="15.75" thickBot="1">
      <c r="A9" s="13"/>
      <c r="B9" s="115"/>
      <c r="C9" s="112" t="s">
        <v>13</v>
      </c>
      <c r="D9" s="113"/>
      <c r="E9" s="113"/>
      <c r="F9" s="24"/>
      <c r="G9" s="25"/>
    </row>
    <row r="10" spans="1:7" ht="15">
      <c r="A10" s="13"/>
      <c r="B10" s="26" t="s">
        <v>15</v>
      </c>
      <c r="C10" s="98" t="s">
        <v>16</v>
      </c>
      <c r="D10" s="99"/>
      <c r="E10" s="99"/>
      <c r="F10" s="100"/>
      <c r="G10" s="4" t="s">
        <v>22</v>
      </c>
    </row>
    <row r="11" spans="1:7" ht="15">
      <c r="A11" s="13"/>
      <c r="B11" s="116"/>
      <c r="C11" s="27">
        <v>0</v>
      </c>
      <c r="D11" s="28"/>
      <c r="E11" s="28"/>
      <c r="F11" s="29"/>
      <c r="G11" s="30" t="s">
        <v>35</v>
      </c>
    </row>
    <row r="12" spans="1:7" ht="15.75" thickBot="1">
      <c r="A12" s="31"/>
      <c r="B12" s="117"/>
      <c r="C12" s="32"/>
      <c r="D12" s="33"/>
      <c r="E12" s="33"/>
      <c r="F12" s="34"/>
      <c r="G12" s="35"/>
    </row>
    <row r="13" spans="1:7" ht="15.75" thickBot="1">
      <c r="A13" s="36"/>
      <c r="B13" s="36"/>
      <c r="C13" s="36"/>
      <c r="D13" s="37"/>
      <c r="E13" s="36"/>
      <c r="F13" s="36"/>
      <c r="G13" s="38"/>
    </row>
    <row r="14" spans="1:7" ht="15.75" thickBot="1">
      <c r="A14" s="118" t="s">
        <v>19</v>
      </c>
      <c r="B14" s="119"/>
      <c r="C14" s="119"/>
      <c r="D14" s="119"/>
      <c r="E14" s="119"/>
      <c r="F14" s="119"/>
      <c r="G14" s="120"/>
    </row>
    <row r="15" spans="1:7" ht="15.75" thickBot="1">
      <c r="A15" s="39"/>
      <c r="B15" s="39"/>
      <c r="C15" s="39"/>
      <c r="D15" s="39"/>
      <c r="E15" s="39"/>
      <c r="F15" s="39"/>
      <c r="G15" s="39"/>
    </row>
    <row r="16" spans="1:7" s="2" customFormat="1" ht="30.75" thickBot="1">
      <c r="A16" s="40" t="s">
        <v>2</v>
      </c>
      <c r="B16" s="41" t="s">
        <v>3</v>
      </c>
      <c r="C16" s="41" t="s">
        <v>4</v>
      </c>
      <c r="D16" s="41" t="s">
        <v>5</v>
      </c>
      <c r="E16" s="42" t="s">
        <v>99</v>
      </c>
      <c r="F16" s="42" t="s">
        <v>98</v>
      </c>
      <c r="G16" s="43" t="s">
        <v>6</v>
      </c>
    </row>
    <row r="17" spans="1:7" ht="33.75">
      <c r="A17" s="71"/>
      <c r="B17" s="80" t="str">
        <f>+B7</f>
        <v>Reconstrucción,conservación periódica y conservación rutinaria de la carretera 329, tramo Entronque Carretera 307 - Atotonilco (acceso por "Los Chorritos"), en el municipio de Atotonilco el Alto, Jalisco.</v>
      </c>
      <c r="C17" s="73"/>
      <c r="D17" s="81"/>
      <c r="E17" s="77"/>
      <c r="F17" s="82"/>
      <c r="G17" s="83">
        <f>+G18+G40+G44</f>
        <v>0</v>
      </c>
    </row>
    <row r="18" spans="1:7" ht="15">
      <c r="A18" s="56" t="s">
        <v>14</v>
      </c>
      <c r="B18" s="84" t="s">
        <v>95</v>
      </c>
      <c r="C18" s="85"/>
      <c r="D18" s="86"/>
      <c r="E18" s="87"/>
      <c r="F18" s="88"/>
      <c r="G18" s="89">
        <f>G19+G21+G23</f>
        <v>0</v>
      </c>
    </row>
    <row r="19" spans="1:7" ht="15">
      <c r="A19" s="50" t="s">
        <v>79</v>
      </c>
      <c r="B19" s="50" t="s">
        <v>37</v>
      </c>
      <c r="C19" s="61"/>
      <c r="D19" s="65"/>
      <c r="E19" s="70"/>
      <c r="F19" s="54"/>
      <c r="G19" s="64">
        <f>SUM(G20:G20)</f>
        <v>0</v>
      </c>
    </row>
    <row r="20" spans="1:7" ht="56.25">
      <c r="A20" s="71" t="s">
        <v>84</v>
      </c>
      <c r="B20" s="90" t="s">
        <v>58</v>
      </c>
      <c r="C20" s="73" t="s">
        <v>25</v>
      </c>
      <c r="D20" s="74">
        <v>42.23</v>
      </c>
      <c r="E20" s="91"/>
      <c r="F20" s="73" t="str" cm="1">
        <f t="array" ref="F20">+numtext(E20)</f>
        <v>CERO PESOS 00/100 M.N.</v>
      </c>
      <c r="G20" s="92">
        <f t="shared" si="0" ref="G20">+ROUND(E20*D20,2)</f>
        <v>0</v>
      </c>
    </row>
    <row r="21" spans="1:7" ht="15">
      <c r="A21" s="50" t="s">
        <v>27</v>
      </c>
      <c r="B21" s="50" t="s">
        <v>29</v>
      </c>
      <c r="C21" s="61"/>
      <c r="D21" s="65">
        <v>0</v>
      </c>
      <c r="E21" s="91"/>
      <c r="F21" s="73"/>
      <c r="G21" s="64">
        <f>SUM(G22:G22)</f>
        <v>0</v>
      </c>
    </row>
    <row r="22" spans="1:7" ht="112.5">
      <c r="A22" s="71" t="s">
        <v>85</v>
      </c>
      <c r="B22" s="90" t="s">
        <v>38</v>
      </c>
      <c r="C22" s="73" t="s">
        <v>25</v>
      </c>
      <c r="D22" s="74">
        <v>492.69</v>
      </c>
      <c r="E22" s="91"/>
      <c r="F22" s="73" t="str" cm="1">
        <f t="array" ref="F22">+numtext(E22)</f>
        <v>CERO PESOS 00/100 M.N.</v>
      </c>
      <c r="G22" s="92">
        <f t="shared" si="1" ref="G22">+ROUND(E22*D22,2)</f>
        <v>0</v>
      </c>
    </row>
    <row r="23" spans="1:7" ht="15">
      <c r="A23" s="50" t="s">
        <v>30</v>
      </c>
      <c r="B23" s="50" t="s">
        <v>39</v>
      </c>
      <c r="C23" s="61"/>
      <c r="D23" s="65">
        <v>0</v>
      </c>
      <c r="E23" s="91"/>
      <c r="F23" s="73"/>
      <c r="G23" s="64">
        <f>G24+G31</f>
        <v>0</v>
      </c>
    </row>
    <row r="24" spans="1:7" ht="15">
      <c r="A24" s="67" t="s">
        <v>80</v>
      </c>
      <c r="B24" s="68" t="s">
        <v>40</v>
      </c>
      <c r="C24" s="47"/>
      <c r="D24" s="49">
        <v>0</v>
      </c>
      <c r="E24" s="91"/>
      <c r="F24" s="73"/>
      <c r="G24" s="69">
        <f>SUM(G25:G30)</f>
        <v>0</v>
      </c>
    </row>
    <row r="25" spans="1:7" ht="56.25">
      <c r="A25" s="71" t="s">
        <v>86</v>
      </c>
      <c r="B25" s="90" t="s">
        <v>60</v>
      </c>
      <c r="C25" s="73" t="s">
        <v>26</v>
      </c>
      <c r="D25" s="74">
        <v>1407.68</v>
      </c>
      <c r="E25" s="91"/>
      <c r="F25" s="73" t="str" cm="1">
        <f t="array" ref="F25">+numtext(E25)</f>
        <v>CERO PESOS 00/100 M.N.</v>
      </c>
      <c r="G25" s="92">
        <f t="shared" si="2" ref="G25:G30">+ROUND(E25*D25,2)</f>
        <v>0</v>
      </c>
    </row>
    <row r="26" spans="1:7" ht="56.25">
      <c r="A26" s="71" t="s">
        <v>87</v>
      </c>
      <c r="B26" s="90" t="s">
        <v>61</v>
      </c>
      <c r="C26" s="73" t="s">
        <v>26</v>
      </c>
      <c r="D26" s="74">
        <v>4.49</v>
      </c>
      <c r="E26" s="91"/>
      <c r="F26" s="73" t="str" cm="1">
        <f t="array" ref="F26">+numtext(E26)</f>
        <v>CERO PESOS 00/100 M.N.</v>
      </c>
      <c r="G26" s="92">
        <f t="shared" si="2"/>
        <v>0</v>
      </c>
    </row>
    <row r="27" spans="1:7" ht="56.25">
      <c r="A27" s="71" t="s">
        <v>88</v>
      </c>
      <c r="B27" s="90" t="s">
        <v>62</v>
      </c>
      <c r="C27" s="73" t="s">
        <v>21</v>
      </c>
      <c r="D27" s="74">
        <v>46.50</v>
      </c>
      <c r="E27" s="91"/>
      <c r="F27" s="73" t="str" cm="1">
        <f t="array" ref="F27">+numtext(E27)</f>
        <v>CERO PESOS 00/100 M.N.</v>
      </c>
      <c r="G27" s="92">
        <f t="shared" si="2"/>
        <v>0</v>
      </c>
    </row>
    <row r="28" spans="1:7" ht="78.75">
      <c r="A28" s="71" t="s">
        <v>89</v>
      </c>
      <c r="B28" s="90" t="s">
        <v>63</v>
      </c>
      <c r="C28" s="73" t="s">
        <v>21</v>
      </c>
      <c r="D28" s="74">
        <v>57.97</v>
      </c>
      <c r="E28" s="91"/>
      <c r="F28" s="73" t="str" cm="1">
        <f t="array" ref="F28">+numtext(E28)</f>
        <v>CERO PESOS 00/100 M.N.</v>
      </c>
      <c r="G28" s="92">
        <f t="shared" si="2"/>
        <v>0</v>
      </c>
    </row>
    <row r="29" spans="1:7" ht="45">
      <c r="A29" s="71" t="s">
        <v>90</v>
      </c>
      <c r="B29" s="90" t="s">
        <v>64</v>
      </c>
      <c r="C29" s="73" t="s">
        <v>24</v>
      </c>
      <c r="D29" s="74">
        <v>282</v>
      </c>
      <c r="E29" s="91"/>
      <c r="F29" s="73" t="str" cm="1">
        <f t="array" ref="F29">+numtext(E29)</f>
        <v>CERO PESOS 00/100 M.N.</v>
      </c>
      <c r="G29" s="92">
        <f t="shared" si="2"/>
        <v>0</v>
      </c>
    </row>
    <row r="30" spans="1:7" ht="45">
      <c r="A30" s="71" t="s">
        <v>91</v>
      </c>
      <c r="B30" s="90" t="s">
        <v>65</v>
      </c>
      <c r="C30" s="73" t="s">
        <v>24</v>
      </c>
      <c r="D30" s="74">
        <v>930</v>
      </c>
      <c r="E30" s="91"/>
      <c r="F30" s="73" t="str" cm="1">
        <f t="array" ref="F30">+numtext(E30)</f>
        <v>CERO PESOS 00/100 M.N.</v>
      </c>
      <c r="G30" s="92">
        <f t="shared" si="2"/>
        <v>0</v>
      </c>
    </row>
    <row r="31" spans="1:7" ht="15">
      <c r="A31" s="67" t="s">
        <v>81</v>
      </c>
      <c r="B31" s="68" t="s">
        <v>41</v>
      </c>
      <c r="C31" s="47"/>
      <c r="D31" s="49">
        <v>0</v>
      </c>
      <c r="E31" s="91"/>
      <c r="F31" s="73"/>
      <c r="G31" s="69">
        <f>SUM(G32:G39)</f>
        <v>0</v>
      </c>
    </row>
    <row r="32" spans="1:7" ht="135">
      <c r="A32" s="71" t="s">
        <v>92</v>
      </c>
      <c r="B32" s="90" t="s">
        <v>66</v>
      </c>
      <c r="C32" s="73" t="s">
        <v>24</v>
      </c>
      <c r="D32" s="74">
        <v>2</v>
      </c>
      <c r="E32" s="91"/>
      <c r="F32" s="73" t="str" cm="1">
        <f t="array" ref="F32">+numtext(E32)</f>
        <v>CERO PESOS 00/100 M.N.</v>
      </c>
      <c r="G32" s="92">
        <f t="shared" si="3" ref="G32:G39">+ROUND(E32*D32,2)</f>
        <v>0</v>
      </c>
    </row>
    <row r="33" spans="1:7" ht="135">
      <c r="A33" s="71" t="s">
        <v>46</v>
      </c>
      <c r="B33" s="90" t="s">
        <v>67</v>
      </c>
      <c r="C33" s="73" t="s">
        <v>24</v>
      </c>
      <c r="D33" s="74">
        <v>2</v>
      </c>
      <c r="E33" s="91"/>
      <c r="F33" s="73" t="str" cm="1">
        <f t="array" ref="F33">+numtext(E33)</f>
        <v>CERO PESOS 00/100 M.N.</v>
      </c>
      <c r="G33" s="92">
        <f t="shared" si="3"/>
        <v>0</v>
      </c>
    </row>
    <row r="34" spans="1:7" ht="146.25">
      <c r="A34" s="71" t="s">
        <v>83</v>
      </c>
      <c r="B34" s="90" t="s">
        <v>68</v>
      </c>
      <c r="C34" s="73" t="s">
        <v>24</v>
      </c>
      <c r="D34" s="74">
        <v>1</v>
      </c>
      <c r="E34" s="91"/>
      <c r="F34" s="73" t="str" cm="1">
        <f t="array" ref="F34">+numtext(E34)</f>
        <v>CERO PESOS 00/100 M.N.</v>
      </c>
      <c r="G34" s="92">
        <f t="shared" si="3"/>
        <v>0</v>
      </c>
    </row>
    <row r="35" spans="1:7" ht="146.25">
      <c r="A35" s="71" t="s">
        <v>93</v>
      </c>
      <c r="B35" s="90" t="s">
        <v>69</v>
      </c>
      <c r="C35" s="73" t="s">
        <v>24</v>
      </c>
      <c r="D35" s="74">
        <v>22</v>
      </c>
      <c r="E35" s="91"/>
      <c r="F35" s="73" t="str" cm="1">
        <f t="array" ref="F35">+numtext(E35)</f>
        <v>CERO PESOS 00/100 M.N.</v>
      </c>
      <c r="G35" s="92">
        <f t="shared" si="3"/>
        <v>0</v>
      </c>
    </row>
    <row r="36" spans="1:7" ht="135">
      <c r="A36" s="71" t="s">
        <v>94</v>
      </c>
      <c r="B36" s="90" t="s">
        <v>70</v>
      </c>
      <c r="C36" s="73" t="s">
        <v>24</v>
      </c>
      <c r="D36" s="74">
        <v>2</v>
      </c>
      <c r="E36" s="91"/>
      <c r="F36" s="73" t="str" cm="1">
        <f t="array" ref="F36">+numtext(E36)</f>
        <v>CERO PESOS 00/100 M.N.</v>
      </c>
      <c r="G36" s="92">
        <f t="shared" si="3"/>
        <v>0</v>
      </c>
    </row>
    <row r="37" spans="1:7" ht="146.25">
      <c r="A37" s="71" t="s">
        <v>47</v>
      </c>
      <c r="B37" s="90" t="s">
        <v>71</v>
      </c>
      <c r="C37" s="73" t="s">
        <v>24</v>
      </c>
      <c r="D37" s="74">
        <v>20</v>
      </c>
      <c r="E37" s="91"/>
      <c r="F37" s="73" t="str" cm="1">
        <f t="array" ref="F37">+numtext(E37)</f>
        <v>CERO PESOS 00/100 M.N.</v>
      </c>
      <c r="G37" s="92">
        <f t="shared" si="3"/>
        <v>0</v>
      </c>
    </row>
    <row r="38" spans="1:7" ht="146.25">
      <c r="A38" s="71" t="s">
        <v>48</v>
      </c>
      <c r="B38" s="90" t="s">
        <v>72</v>
      </c>
      <c r="C38" s="73" t="s">
        <v>24</v>
      </c>
      <c r="D38" s="74">
        <v>2</v>
      </c>
      <c r="E38" s="91"/>
      <c r="F38" s="73" t="str" cm="1">
        <f t="array" ref="F38">+numtext(E38)</f>
        <v>CERO PESOS 00/100 M.N.</v>
      </c>
      <c r="G38" s="92">
        <f t="shared" si="3"/>
        <v>0</v>
      </c>
    </row>
    <row r="39" spans="1:7" ht="22.5">
      <c r="A39" s="71" t="s">
        <v>49</v>
      </c>
      <c r="B39" s="90" t="s">
        <v>73</v>
      </c>
      <c r="C39" s="73" t="s">
        <v>24</v>
      </c>
      <c r="D39" s="74">
        <v>33</v>
      </c>
      <c r="E39" s="91"/>
      <c r="F39" s="73" t="str" cm="1">
        <f t="array" ref="F39">+numtext(E39)</f>
        <v>CERO PESOS 00/100 M.N.</v>
      </c>
      <c r="G39" s="92">
        <f t="shared" si="3"/>
        <v>0</v>
      </c>
    </row>
    <row r="40" spans="1:7" ht="15">
      <c r="A40" s="56" t="s">
        <v>28</v>
      </c>
      <c r="B40" s="84" t="s">
        <v>96</v>
      </c>
      <c r="C40" s="85"/>
      <c r="D40" s="86">
        <v>0</v>
      </c>
      <c r="E40" s="91"/>
      <c r="F40" s="73"/>
      <c r="G40" s="89">
        <f>G41</f>
        <v>0</v>
      </c>
    </row>
    <row r="41" spans="1:7" ht="15">
      <c r="A41" s="50" t="s">
        <v>82</v>
      </c>
      <c r="B41" s="50" t="s">
        <v>29</v>
      </c>
      <c r="C41" s="61"/>
      <c r="D41" s="65">
        <v>0</v>
      </c>
      <c r="E41" s="91"/>
      <c r="F41" s="73"/>
      <c r="G41" s="64">
        <f>SUM(G42+G43)</f>
        <v>0</v>
      </c>
    </row>
    <row r="42" spans="1:7" ht="123.75">
      <c r="A42" s="71" t="s">
        <v>50</v>
      </c>
      <c r="B42" s="90" t="s">
        <v>43</v>
      </c>
      <c r="C42" s="73" t="s">
        <v>25</v>
      </c>
      <c r="D42" s="74">
        <v>121.72</v>
      </c>
      <c r="E42" s="91"/>
      <c r="F42" s="73" t="str" cm="1">
        <f t="array" ref="F42">+numtext(E42)</f>
        <v>CERO PESOS 00/100 M.N.</v>
      </c>
      <c r="G42" s="92">
        <f>+ROUND(E42*D42,2)</f>
        <v>0</v>
      </c>
    </row>
    <row r="43" spans="1:7" ht="22.5">
      <c r="A43" s="71" t="s">
        <v>51</v>
      </c>
      <c r="B43" s="90" t="s">
        <v>74</v>
      </c>
      <c r="C43" s="73" t="s">
        <v>26</v>
      </c>
      <c r="D43" s="74">
        <v>993.67</v>
      </c>
      <c r="E43" s="91"/>
      <c r="F43" s="73" t="str" cm="1">
        <f t="array" ref="F43">+numtext(E43)</f>
        <v>CERO PESOS 00/100 M.N.</v>
      </c>
      <c r="G43" s="92">
        <f t="shared" si="4" ref="G43">+ROUND(E43*D43,2)</f>
        <v>0</v>
      </c>
    </row>
    <row r="44" spans="1:7" ht="15">
      <c r="A44" s="56" t="s">
        <v>31</v>
      </c>
      <c r="B44" s="84" t="s">
        <v>77</v>
      </c>
      <c r="C44" s="85"/>
      <c r="D44" s="86">
        <v>0</v>
      </c>
      <c r="E44" s="91"/>
      <c r="F44" s="73"/>
      <c r="G44" s="89">
        <f>G45+G47+G50</f>
        <v>0</v>
      </c>
    </row>
    <row r="45" spans="1:7" ht="15">
      <c r="A45" s="50" t="s">
        <v>32</v>
      </c>
      <c r="B45" s="50" t="s">
        <v>36</v>
      </c>
      <c r="C45" s="61"/>
      <c r="D45" s="65">
        <v>0</v>
      </c>
      <c r="E45" s="91"/>
      <c r="F45" s="73"/>
      <c r="G45" s="64">
        <f>SUM(G46)</f>
        <v>0</v>
      </c>
    </row>
    <row r="46" spans="1:7" ht="112.5">
      <c r="A46" s="71" t="s">
        <v>52</v>
      </c>
      <c r="B46" s="90" t="s">
        <v>57</v>
      </c>
      <c r="C46" s="73" t="s">
        <v>42</v>
      </c>
      <c r="D46" s="74">
        <v>1.41</v>
      </c>
      <c r="E46" s="91"/>
      <c r="F46" s="73" t="str" cm="1">
        <f t="array" ref="F46">+numtext(E46)</f>
        <v>CERO PESOS 00/100 M.N.</v>
      </c>
      <c r="G46" s="92">
        <f>+ROUND(E46*D46,2)</f>
        <v>0</v>
      </c>
    </row>
    <row r="47" spans="1:7" ht="15">
      <c r="A47" s="50" t="s">
        <v>33</v>
      </c>
      <c r="B47" s="50" t="s">
        <v>37</v>
      </c>
      <c r="C47" s="61"/>
      <c r="D47" s="65">
        <v>0</v>
      </c>
      <c r="E47" s="91"/>
      <c r="F47" s="73"/>
      <c r="G47" s="64">
        <f>SUM(G48:G49)</f>
        <v>0</v>
      </c>
    </row>
    <row r="48" spans="1:7" ht="146.25">
      <c r="A48" s="71" t="s">
        <v>53</v>
      </c>
      <c r="B48" s="90" t="s">
        <v>59</v>
      </c>
      <c r="C48" s="73" t="s">
        <v>25</v>
      </c>
      <c r="D48" s="74">
        <v>28.98</v>
      </c>
      <c r="E48" s="91"/>
      <c r="F48" s="73" t="str" cm="1">
        <f t="array" ref="F48">+numtext(E48)</f>
        <v>CERO PESOS 00/100 M.N.</v>
      </c>
      <c r="G48" s="92">
        <f t="shared" si="5" ref="G48:G52">+ROUND(E48*D48,2)</f>
        <v>0</v>
      </c>
    </row>
    <row r="49" spans="1:7" ht="101.25">
      <c r="A49" s="71" t="s">
        <v>54</v>
      </c>
      <c r="B49" s="90" t="s">
        <v>75</v>
      </c>
      <c r="C49" s="73" t="s">
        <v>26</v>
      </c>
      <c r="D49" s="74">
        <v>132.49</v>
      </c>
      <c r="E49" s="91"/>
      <c r="F49" s="73" t="str" cm="1">
        <f t="array" ref="F49">+numtext(E49)</f>
        <v>CERO PESOS 00/100 M.N.</v>
      </c>
      <c r="G49" s="92">
        <f t="shared" si="5"/>
        <v>0</v>
      </c>
    </row>
    <row r="50" spans="1:7" ht="15">
      <c r="A50" s="50" t="s">
        <v>34</v>
      </c>
      <c r="B50" s="50" t="s">
        <v>29</v>
      </c>
      <c r="C50" s="61"/>
      <c r="D50" s="65">
        <v>0</v>
      </c>
      <c r="E50" s="91"/>
      <c r="F50" s="73"/>
      <c r="G50" s="64">
        <f>SUM(G51:G52)</f>
        <v>0</v>
      </c>
    </row>
    <row r="51" spans="1:7" ht="202.5">
      <c r="A51" s="71" t="s">
        <v>55</v>
      </c>
      <c r="B51" s="90" t="s">
        <v>44</v>
      </c>
      <c r="C51" s="73" t="s">
        <v>25</v>
      </c>
      <c r="D51" s="74">
        <v>99.36</v>
      </c>
      <c r="E51" s="91"/>
      <c r="F51" s="73" t="str" cm="1">
        <f t="array" ref="F51">+numtext(E51)</f>
        <v>CERO PESOS 00/100 M.N.</v>
      </c>
      <c r="G51" s="92">
        <f t="shared" si="5"/>
        <v>0</v>
      </c>
    </row>
    <row r="52" spans="1:7" ht="146.25">
      <c r="A52" s="71" t="s">
        <v>56</v>
      </c>
      <c r="B52" s="90" t="s">
        <v>45</v>
      </c>
      <c r="C52" s="73" t="s">
        <v>25</v>
      </c>
      <c r="D52" s="74">
        <v>41.40</v>
      </c>
      <c r="E52" s="91"/>
      <c r="F52" s="73" t="str" cm="1">
        <f t="array" ref="F52">+numtext(E52)</f>
        <v>CERO PESOS 00/100 M.N.</v>
      </c>
      <c r="G52" s="92">
        <f t="shared" si="5"/>
        <v>0</v>
      </c>
    </row>
    <row r="53" spans="1:7" ht="15">
      <c r="A53" s="47"/>
      <c r="B53" s="47"/>
      <c r="C53" s="47"/>
      <c r="D53" s="49"/>
      <c r="E53" s="47"/>
      <c r="F53" s="47"/>
      <c r="G53" s="47"/>
    </row>
    <row r="54" spans="1:7" ht="15">
      <c r="A54" s="44"/>
      <c r="B54" s="45" t="s">
        <v>20</v>
      </c>
      <c r="C54" s="45"/>
      <c r="D54" s="46"/>
      <c r="E54" s="44"/>
      <c r="F54" s="44"/>
      <c r="G54" s="44">
        <f>D54*E54</f>
        <v>0</v>
      </c>
    </row>
    <row r="55" spans="1:7" ht="33.75">
      <c r="A55" s="47"/>
      <c r="B55" s="48" t="str">
        <f>+B17</f>
        <v>Reconstrucción,conservación periódica y conservación rutinaria de la carretera 329, tramo Entronque Carretera 307 - Atotonilco (acceso por "Los Chorritos"), en el municipio de Atotonilco el Alto, Jalisco.</v>
      </c>
      <c r="C55" s="47"/>
      <c r="D55" s="49"/>
      <c r="E55" s="47"/>
      <c r="F55" s="47"/>
      <c r="G55" s="47"/>
    </row>
    <row r="56" spans="1:7" ht="15">
      <c r="A56" s="50"/>
      <c r="B56" s="50"/>
      <c r="C56" s="51"/>
      <c r="D56" s="52"/>
      <c r="E56" s="53"/>
      <c r="F56" s="54"/>
      <c r="G56" s="55">
        <f>+G17</f>
        <v>0</v>
      </c>
    </row>
    <row r="57" spans="1:7" ht="15">
      <c r="A57" s="56" t="s">
        <v>14</v>
      </c>
      <c r="B57" s="57" t="str">
        <f t="shared" si="6" ref="B57:B68">+VLOOKUP($A57,$A$17:$G$53,2,0)</f>
        <v>RECONSTRUCCIÓN DEL 0+000 AL 1+700</v>
      </c>
      <c r="C57" s="58"/>
      <c r="D57" s="59"/>
      <c r="E57" s="60"/>
      <c r="F57" s="58"/>
      <c r="G57" s="55">
        <f t="shared" si="7" ref="G57:G68">+VLOOKUP($A57,$A$17:$G$53,7,0)</f>
        <v>0</v>
      </c>
    </row>
    <row r="58" spans="1:7" ht="15">
      <c r="A58" s="50" t="s">
        <v>79</v>
      </c>
      <c r="B58" s="50" t="str">
        <f t="shared" si="6"/>
        <v>ESTRUCTURAS Y OBRAS DE DRENAJE</v>
      </c>
      <c r="C58" s="61"/>
      <c r="D58" s="52"/>
      <c r="E58" s="62"/>
      <c r="F58" s="63"/>
      <c r="G58" s="64">
        <f t="shared" si="7"/>
        <v>0</v>
      </c>
    </row>
    <row r="59" spans="1:7" ht="15">
      <c r="A59" s="50" t="s">
        <v>27</v>
      </c>
      <c r="B59" s="50" t="str">
        <f t="shared" si="6"/>
        <v>PAVIMENTOS</v>
      </c>
      <c r="C59" s="61"/>
      <c r="D59" s="65"/>
      <c r="E59" s="66"/>
      <c r="F59" s="54"/>
      <c r="G59" s="64">
        <f t="shared" si="7"/>
        <v>0</v>
      </c>
    </row>
    <row r="60" spans="1:7" ht="15">
      <c r="A60" s="50" t="s">
        <v>30</v>
      </c>
      <c r="B60" s="50" t="str">
        <f t="shared" si="6"/>
        <v>SEÑALAMIENTO</v>
      </c>
      <c r="C60" s="61"/>
      <c r="D60" s="65"/>
      <c r="E60" s="66"/>
      <c r="F60" s="54"/>
      <c r="G60" s="64">
        <f t="shared" si="7"/>
        <v>0</v>
      </c>
    </row>
    <row r="61" spans="1:11" ht="15">
      <c r="A61" s="67" t="s">
        <v>80</v>
      </c>
      <c r="B61" s="68" t="str">
        <f t="shared" si="6"/>
        <v>SEÑALAMIENTO HORIZONTAL</v>
      </c>
      <c r="C61" s="47"/>
      <c r="D61" s="49"/>
      <c r="E61" s="47"/>
      <c r="F61" s="47"/>
      <c r="G61" s="69">
        <f t="shared" si="7"/>
        <v>0</v>
      </c>
      <c r="H61" s="8"/>
      <c r="I61" s="6"/>
      <c r="J61" s="6"/>
      <c r="K61" s="6"/>
    </row>
    <row r="62" spans="1:11" ht="15">
      <c r="A62" s="67" t="s">
        <v>81</v>
      </c>
      <c r="B62" s="68" t="str">
        <f t="shared" si="6"/>
        <v>SEÑALAMIENTO VERTICAL</v>
      </c>
      <c r="C62" s="47"/>
      <c r="D62" s="49"/>
      <c r="E62" s="47"/>
      <c r="F62" s="47"/>
      <c r="G62" s="69">
        <f t="shared" si="7"/>
        <v>0</v>
      </c>
      <c r="H62" s="8"/>
      <c r="I62" s="6"/>
      <c r="J62" s="6"/>
      <c r="K62" s="6"/>
    </row>
    <row r="63" spans="1:7" ht="15">
      <c r="A63" s="56" t="s">
        <v>28</v>
      </c>
      <c r="B63" s="57" t="str">
        <f t="shared" si="6"/>
        <v>CONSERVACIÓN PERIÓDICA 0+000 AL 1+200</v>
      </c>
      <c r="C63" s="58"/>
      <c r="D63" s="59"/>
      <c r="E63" s="60"/>
      <c r="F63" s="58"/>
      <c r="G63" s="55">
        <f t="shared" si="7"/>
        <v>0</v>
      </c>
    </row>
    <row r="64" spans="1:7" ht="15">
      <c r="A64" s="50" t="s">
        <v>82</v>
      </c>
      <c r="B64" s="50" t="str">
        <f t="shared" si="6"/>
        <v>PAVIMENTOS</v>
      </c>
      <c r="C64" s="61"/>
      <c r="D64" s="65"/>
      <c r="E64" s="66"/>
      <c r="F64" s="54"/>
      <c r="G64" s="64">
        <f t="shared" si="7"/>
        <v>0</v>
      </c>
    </row>
    <row r="65" spans="1:7" ht="15">
      <c r="A65" s="56" t="s">
        <v>31</v>
      </c>
      <c r="B65" s="57" t="str">
        <f t="shared" si="6"/>
        <v>CONSERVACIÓN RUTINARIA DEL 0+000 AL 1+700</v>
      </c>
      <c r="C65" s="58"/>
      <c r="D65" s="59"/>
      <c r="E65" s="60"/>
      <c r="F65" s="58"/>
      <c r="G65" s="55">
        <f t="shared" si="7"/>
        <v>0</v>
      </c>
    </row>
    <row r="66" spans="1:7" ht="15">
      <c r="A66" s="50" t="s">
        <v>32</v>
      </c>
      <c r="B66" s="50" t="str">
        <f t="shared" si="6"/>
        <v>TERRACERÍAS</v>
      </c>
      <c r="C66" s="61"/>
      <c r="D66" s="72"/>
      <c r="E66" s="72"/>
      <c r="F66" s="63"/>
      <c r="G66" s="64">
        <f t="shared" si="7"/>
        <v>0</v>
      </c>
    </row>
    <row r="67" spans="1:7" ht="15">
      <c r="A67" s="50" t="s">
        <v>33</v>
      </c>
      <c r="B67" s="50" t="str">
        <f t="shared" si="6"/>
        <v>ESTRUCTURAS Y OBRAS DE DRENAJE</v>
      </c>
      <c r="C67" s="61"/>
      <c r="D67" s="52"/>
      <c r="E67" s="62"/>
      <c r="F67" s="63"/>
      <c r="G67" s="64">
        <f t="shared" si="7"/>
        <v>0</v>
      </c>
    </row>
    <row r="68" spans="1:7" ht="15">
      <c r="A68" s="50" t="s">
        <v>34</v>
      </c>
      <c r="B68" s="50" t="str">
        <f t="shared" si="6"/>
        <v>PAVIMENTOS</v>
      </c>
      <c r="C68" s="61"/>
      <c r="D68" s="65"/>
      <c r="E68" s="66"/>
      <c r="F68" s="54"/>
      <c r="G68" s="64">
        <f t="shared" si="7"/>
        <v>0</v>
      </c>
    </row>
    <row r="69" spans="1:7" ht="15">
      <c r="A69" s="50"/>
      <c r="B69" s="50"/>
      <c r="C69" s="61"/>
      <c r="D69" s="65"/>
      <c r="E69" s="66"/>
      <c r="F69" s="54"/>
      <c r="G69" s="64"/>
    </row>
    <row r="70" spans="1:7" ht="15">
      <c r="A70" s="50"/>
      <c r="B70" s="50"/>
      <c r="C70" s="61"/>
      <c r="D70" s="65"/>
      <c r="E70" s="70"/>
      <c r="F70" s="54"/>
      <c r="G70" s="64"/>
    </row>
    <row r="71" spans="1:7" ht="15">
      <c r="A71" s="50"/>
      <c r="B71" s="50"/>
      <c r="C71" s="61"/>
      <c r="D71" s="65"/>
      <c r="E71" s="70"/>
      <c r="F71" s="54"/>
      <c r="G71" s="64"/>
    </row>
    <row r="72" spans="1:7" ht="15">
      <c r="A72" s="50"/>
      <c r="B72" s="50"/>
      <c r="C72" s="61"/>
      <c r="D72" s="65"/>
      <c r="E72" s="70"/>
      <c r="F72" s="54"/>
      <c r="G72" s="64"/>
    </row>
    <row r="73" spans="1:7" ht="15">
      <c r="A73" s="50"/>
      <c r="B73" s="50"/>
      <c r="C73" s="61"/>
      <c r="D73" s="65"/>
      <c r="E73" s="70"/>
      <c r="F73" s="54"/>
      <c r="G73" s="64"/>
    </row>
    <row r="74" spans="1:7" ht="15">
      <c r="A74" s="50"/>
      <c r="B74" s="50"/>
      <c r="C74" s="61"/>
      <c r="D74" s="65"/>
      <c r="E74" s="70"/>
      <c r="F74" s="54"/>
      <c r="G74" s="64"/>
    </row>
    <row r="75" spans="1:7" ht="15">
      <c r="A75" s="50"/>
      <c r="B75" s="50"/>
      <c r="C75" s="61"/>
      <c r="D75" s="65"/>
      <c r="E75" s="70"/>
      <c r="F75" s="54"/>
      <c r="G75" s="64"/>
    </row>
    <row r="76" spans="1:7" ht="15">
      <c r="A76" s="50"/>
      <c r="B76" s="50"/>
      <c r="C76" s="61"/>
      <c r="D76" s="65"/>
      <c r="E76" s="70"/>
      <c r="F76" s="54"/>
      <c r="G76" s="64"/>
    </row>
    <row r="77" spans="1:7" ht="15">
      <c r="A77" s="50"/>
      <c r="B77" s="50"/>
      <c r="C77" s="61"/>
      <c r="D77" s="65"/>
      <c r="E77" s="70"/>
      <c r="F77" s="54"/>
      <c r="G77" s="64"/>
    </row>
    <row r="78" spans="1:7" ht="15">
      <c r="A78" s="71"/>
      <c r="B78" s="72"/>
      <c r="C78" s="73"/>
      <c r="D78" s="74"/>
      <c r="E78" s="75"/>
      <c r="F78" s="76"/>
      <c r="G78" s="77"/>
    </row>
    <row r="79" spans="1:7" ht="15">
      <c r="A79" s="111" t="s">
        <v>7</v>
      </c>
      <c r="B79" s="111"/>
      <c r="C79" s="111"/>
      <c r="D79" s="111"/>
      <c r="E79" s="111"/>
      <c r="F79" s="93" t="s">
        <v>8</v>
      </c>
      <c r="G79" s="94">
        <f>G57+G63+G65</f>
        <v>0</v>
      </c>
    </row>
    <row r="80" spans="1:7" s="3" customFormat="1" ht="15">
      <c r="A80" s="95" t="str">
        <f>_xlfn.CONCAT("(*",numtext(G81),"*)")</f>
        <v>(*CERO PESOS 00/100 M.N.*)</v>
      </c>
      <c r="B80" s="95"/>
      <c r="C80" s="95"/>
      <c r="D80" s="95"/>
      <c r="E80" s="95"/>
      <c r="F80" s="93" t="s">
        <v>9</v>
      </c>
      <c r="G80" s="94">
        <f>+G79*0.16</f>
        <v>0</v>
      </c>
    </row>
    <row r="81" spans="1:7" s="3" customFormat="1" ht="15">
      <c r="A81" s="95"/>
      <c r="B81" s="95"/>
      <c r="C81" s="95"/>
      <c r="D81" s="95"/>
      <c r="E81" s="95"/>
      <c r="F81" s="93" t="s">
        <v>10</v>
      </c>
      <c r="G81" s="94">
        <f>ROUND(G79+G80,2)</f>
        <v>0</v>
      </c>
    </row>
    <row r="82" spans="1:7" s="3" customFormat="1" ht="15">
      <c r="A82" s="78"/>
      <c r="B82" s="78"/>
      <c r="C82" s="78"/>
      <c r="D82" s="78"/>
      <c r="E82" s="78"/>
      <c r="F82" s="78"/>
      <c r="G82" s="78"/>
    </row>
    <row r="83" spans="1:7" ht="15">
      <c r="A83" s="36"/>
      <c r="B83" s="36"/>
      <c r="C83" s="36"/>
      <c r="D83" s="36"/>
      <c r="E83" s="36"/>
      <c r="F83" s="36"/>
      <c r="G83" s="79"/>
    </row>
    <row r="84" spans="1:7" ht="15">
      <c r="A84" s="36"/>
      <c r="B84" s="36"/>
      <c r="C84" s="36"/>
      <c r="D84" s="36"/>
      <c r="E84" s="36"/>
      <c r="F84" s="36"/>
      <c r="G84" s="79"/>
    </row>
    <row r="85" spans="1:7" ht="15">
      <c r="A85" s="36"/>
      <c r="B85" s="36"/>
      <c r="C85" s="36"/>
      <c r="D85" s="36"/>
      <c r="E85" s="36"/>
      <c r="F85" s="36"/>
      <c r="G85" s="79"/>
    </row>
    <row r="86" spans="4:7" ht="15">
      <c r="D86" s="5"/>
      <c r="G86" s="7"/>
    </row>
    <row r="87" spans="4:7" ht="15">
      <c r="D87" s="5"/>
      <c r="G87" s="7"/>
    </row>
    <row r="88" spans="4:7" ht="15">
      <c r="D88" s="5"/>
      <c r="G88" s="7"/>
    </row>
    <row r="89" spans="4:4" ht="15">
      <c r="D89" s="9"/>
    </row>
  </sheetData>
  <mergeCells count="13">
    <mergeCell ref="A80:E81"/>
    <mergeCell ref="B4:B5"/>
    <mergeCell ref="C1:F1"/>
    <mergeCell ref="C6:E6"/>
    <mergeCell ref="C7:E7"/>
    <mergeCell ref="C8:E8"/>
    <mergeCell ref="C3:F5"/>
    <mergeCell ref="A79:E79"/>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68" r:id="rId2"/>
  <headerFooter>
    <oddFooter>&amp;C&amp;8Página &amp;P de &amp;N</oddFooter>
  </headerFooter>
  <rowBreaks count="1" manualBreakCount="1">
    <brk id="53"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 RICARDO E GODEL</dc:creator>
  <cp:keywords/>
  <dc:description/>
  <cp:lastModifiedBy>Tomas Ramirez</cp:lastModifiedBy>
  <cp:lastPrinted>2026-05-08T22:13:15Z</cp:lastPrinted>
  <dcterms:created xsi:type="dcterms:W3CDTF">2018-12-17T16:20:56Z</dcterms:created>
  <dcterms:modified xsi:type="dcterms:W3CDTF">2026-05-08T22:53:44Z</dcterms:modified>
  <cp:category/>
</cp:coreProperties>
</file>