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07 CODIGO 329 LUIS\"/>
    </mc:Choice>
  </mc:AlternateContent>
  <bookViews>
    <workbookView xWindow="-120" yWindow="-120" windowWidth="29040" windowHeight="15720" activeTab="0"/>
  </bookViews>
  <sheets>
    <sheet name="CATALOGO" sheetId="2" r:id="rId3"/>
  </sheets>
  <definedNames>
    <definedName name="_xlnm._FilterDatabase" localSheetId="0" hidden="1">CATALOGO!$A$16:$G$52</definedName>
    <definedName name="area" localSheetId="0">#REF!</definedName>
    <definedName name="area">#REF!</definedName>
    <definedName name="_xlnm.Print_Area" localSheetId="0">CATALOGO!$A$1:$G$83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<sst xmlns="http://schemas.openxmlformats.org/spreadsheetml/2006/main" count="133" uniqueCount="101">
  <si>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</si>
  <si>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</si>
  <si>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</si>
  <si>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</si>
  <si>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</si>
  <si>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</si>
  <si>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</si>
  <si>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</si>
  <si>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</si>
  <si>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</si>
  <si>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</si>
  <si>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</si>
  <si>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</si>
  <si>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</si>
  <si>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</si>
  <si>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</si>
  <si>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</si>
  <si>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</si>
  <si>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</si>
  <si>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</si>
  <si>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</si>
  <si>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</si>
  <si>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</si>
  <si>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</si>
  <si>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</si>
  <si>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</si>
  <si>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</si>
  <si>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</si>
  <si>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</si>
  <si>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</si>
  <si>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</si>
  <si>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A2</t>
  </si>
  <si>
    <t>B</t>
  </si>
  <si>
    <t>B1</t>
  </si>
  <si>
    <t>PAVIMENTOS</t>
  </si>
  <si>
    <t>A3</t>
  </si>
  <si>
    <t>LIMPIEZAS</t>
  </si>
  <si>
    <t>B2</t>
  </si>
  <si>
    <t>B3</t>
  </si>
  <si>
    <t>E2</t>
  </si>
  <si>
    <t>SIOP-E-ICAR-OB-LP-0207-2026</t>
  </si>
  <si>
    <t>Conservación periódica y conservación rutinaria de la carretera 132, tramo Puente Grande - Santa Fe, en el municipio de Zapotlanejo, Jalisco.</t>
  </si>
  <si>
    <t>LIMPIEZA Y DESHIERBE DEL DERECHO DE VÍA P.U.O.T. PARA LA REMOCIÓN DE LA VEGETACIÓN EXISTENTE, MEDIANTE: LA TALA, ROZA, DESENRAICE, LIMPIA Y DISPOSICIÓN FINAL; EN EL DERECHO DE VÍA, EN LAS ZONAS DE BANCOS, DE CANALES Y EN ÁREAS QUE SE DESTINEN A INSTALACIONES. INCLUYE: MATERIALES, MANO DE OBRA, EQUIPO, SEÑALAMIENTO, CARGA DEL PRODUCTO DE LA LIMPIEZA, ACARREO, DESCARGA Y DISPOSICIÓN EN EL BANCO DE DESPERDICIO O SITIO DE ACOPIO PROPUESTO POR EL CONTRATISTA Y AUTORIZADO POR LA DEPENDENCIA, CUMPLIENDO CON LAS LEYES Y REGLAMENTOS DE PROTECCIÓN ECOLÓGICA VIGENTES, CONSIDERANDO TODOS LOS ELEMENTOS NECESARIOS PARA SU CORRECTA EJECUCIÓN. (EP-CSV-CAR-DSC-3-3-01-001/13).</t>
  </si>
  <si>
    <t>HA</t>
  </si>
  <si>
    <t>LIMPIEZA DE LA SUPERFICIE DE RODAMIENTO Y ACOTAMIENTOS P.U.O.T. RETIRO DE OBJETOS EXTRAÑOS QUE AFECTEN LA COMODIDAD Y SEGURIDAD DEL USUARIO EN LA SUPERFICIE DE RODAMIENTO Y ACOTAMIENTOS, CARGA, FLETE Y ACARREO PARA DISPOSICIÓN FINAL DE LOS RESIDUOS ACOPIADOS EN DEPOSITO PROPUESTO POR EL CONTRATISTA Y AUTORIZADO POR LA DEPENDENCIA, INCLUYE: HERRAMIENTAS, EQUIPO, MANO DE OBRA, SEÑALAMIENTO Y TODO LO NECESARIO PARA SU CORRECTA EJECUCIÓN. (N·CSV·CAR·2·02·00).</t>
  </si>
  <si>
    <t>RECOLECCIÓN DE BASURA SOBRE CALZADA Y DERECHO DE VÍA, INCLUYE TODAS LAS ACTIVIDADES NECESARIAS PARA ELIMINAR OBJETOS SOLIDOS Y BASURA EXISTENTES SOBRE LA CALZADA Y DERECHO DE VÍA. (N·CSV·CAR·2·02·001/10).</t>
  </si>
  <si>
    <t>ESTRUCTURAS Y OBRAS DE DRENAJE</t>
  </si>
  <si>
    <t>LIMPIEZA DE ALCANTARILLAS EN DONDE LO INDIQUE LA DEPENDENCIA INCLUYE CANALES DE ENTRADA Y SALIDA P.U.O.T. A MANO O A MÁQUINA EN CUALQUIER TIPO DE MATERIAL, PARA RESTITUIR SU CAPACIDAD Y EFICIENCIA HIDRÁULICA DE ACUERDO A SU SECCIÓN ORIGINAL CONSIDERANDO CARGA Y RETIRO DE AZOLVE, LODOS, MATERIALES SOLIDOS, LÍQUIDOS, SEMILÍQUIDOS, VEGETACIÓN, BASURA, FRAGMENTOS DE ROCA Y TODO MATERIAL QUE SE ACUMULE EN LOS ELEMENTOS DE DRENAJE Y OBSTRUYAN EL LIBRE FLUJO DE LÍQUIDOS EN CUNETA QUEDANDO LA SECCIÓN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</si>
  <si>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 A MANO O A MÁQUINA EN CUALQUIER TIPO DE MATERIAL, (RETIRO DE AZOLVE, VEGETACIÓN, BASURA, FRAGMENTOS DE ROCA Y TODO MATERIAL QUE SE ACUMULE EN ELEMENTOS DE DRENAJE. PARA RESTITUIR SU CAPACIDAD Y EFICIENCIA HIDRÁULICA.) INCLUYE: CARGA, FLETE, ACARREOS, DESCARGA Y DISPOSICIÓN FINAL EN SITIOS QUE AUTORICE LA DEPENDENCIA Y QUE NO OBSTRUYAN PROPIEDAD PRIVADA, CAUCE DE ARROYOS U OBRAS DE DRENAJE, INCLUYE HERRAMIENTAS, EQUIPO, MANO DE OBRA, SEÑALAMIENTO Y TODO LO NECESARIO PARA SU CORRECTA EJECUCIÓN. (N-CSV-CAR-2-01-001).</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</si>
  <si>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</si>
  <si>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</si>
  <si>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REPARACIÓN MAYOR DE CUNETAS Y CONTRACUNETAS CON CONCRETO HIDRÁULICO DE F'C=150 KG/CM2 Y 0.15 M2 DE SECCIÓN TRANSVERSAL DE CUNETA CONSIDERANDO 10 CM, DE ESPESOR, RESANE DE GRIETAS, RELLENO DE OQUEDADES, REPOSICIÓN DE CONCRETO O ZAMPEADO, REPOSICIÓN DE JUNTEO EN ZAMPEADO, LIMPIEZAS, P.U.O.T. (INCISO J. DE LA NORMA N-CSV-CAR-4-01-001)</t>
  </si>
  <si>
    <t>MAMPOSTERÍA DE 3A CLASE JUNTEADA CON MORTERO CEMENTO ARENA TIPO II CON RESISTENCIA DE 7,5 MPA (76 KG/CM2) EN MUROS, ALEROS Y CABEZOTES, INCLUYE: TODO LO NECESARIO PARA SU CORRECTA EJECUCIÓN.</t>
  </si>
  <si>
    <t>FRESADO DE PAVIMENTO DE CONCRETO ASFALTICO CON MAQUINA PERFILADORA, POR UNIDAD DE OBRA TERMINADA. CONSIDERANDO, LA DELIMITACIÓN DEL ÁREA A FRESAR, LIMPIEZA DEL ÁREA FRESADA, RETIRO DEL MATERIAL PRODUCTO DE FRESADO, LOS TIEMPOS DE LOS VEHÍCULOS EMPLEADOS EN LOS TRANSPORTES DE TODOS LOS MATERIALES DURANTE LAS CARGAS Y DESCARGAS, P.U.O.T. (N-CSV-CAR-3-02-006/10)</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</si>
  <si>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</si>
  <si>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APLICACIÓN DEL SELLADO LAS VECES NECESARIAS DE LA SUPERFICIE SOBRE LA QUE SE CONSTRUIRÁ LA CAPA DE RODADURA POR EL SISTEMA DE RIEGOS, PROTECCIÓN DE LAS ESTRUCTURAS O PARTE DE ELLAS, CARGAS Y TRANSPORTE AL LUGAR DE UTILIZACIÓN, ESPARCIDO POR MEDIOS MECÁNICOS CON EL EQUIPO ADECUADO, ESPARCIDORES, COMPUERTAS O EQUIPOS DE RIEGO SINCRONIZADOS Y PLANCHADO DE LOS MATERIALES PÉTREOS O DEL RIEGO PREMEZCLADO POR MEDIO DE RODILLOS METÁLICOS LIGEROS CON PESO MÁXIMO DE 4 TON. Y COMPACTADOR DE NEUMÁTICOS CON PESO CON O SIN LASTRE DE 7 A 10 TONELADAS, RASTREO, RECOLECCIÓN, REMOCIÓN, TRANSPORTE Y DEPOSITO EN LA FORMA Y EL SITIO INDICADOS EN EL PROYECTO O APROBADOS POR LA DEPENDENCIA, LOS TIEMPOS DE LOS VEHÍCULOS EMPLEADOS EN LOS TRANSPORTES RIEGO Y ESPARCIDO DE TODOS LOS MATERIALES DURANTE LAS CARGAS Y LAS DESCARGAS, LA DOSIFICACIÓN SERÁ A RAZÓN DE 1.30 LT/M2 CON EMULSIÓN ASFÁLTICA DE ROMPIMIENTO RAPIDO NORMAL (ECR-60) PARA EL RIEGO DE LIGA, MIENTRAS QUE EL PÉTREO SERÁ DE 12 LT/M2, DEBERÁ GARANTIZARSE EL CORRECTO TRASLAPE EN JUNTAS LONGITUDINALES Y TRANSVERSALES, SE DEBERÁ REALIZAR UN TRAMO DE PRUEBA CON EL FIN DE CALIBRAR LOS EQUIPOS, VERIFICAR LA AFINIDAD PÉTREO-ASFALTO Y MONITOREAR LOS PROCESOS DE CONSTRUCCIÓN Y CANTIDADES DE MATERIAL DESPRENDIDO Y TIEMPOS DE MADURACIÓN Y FRAGUADO, INCLUYE SUMINISTRO Y APLICACIÓN DE LOS MATERIALES, HERRAMIENTAS, MANO DE OBRA, SEÑALIZACIÓN, BANDEREROS Y TODO LO NECESARIO PARA SU CORRECTA EJECUCIÓN. P.U.O.T. (INCISO J DE LA NORMA N-CSV-CAR-3-02-002/15)</t>
  </si>
  <si>
    <t>SEÑALAMIENTO</t>
  </si>
  <si>
    <t>SUMINISTRO Y APLICACIÓN DE RAYA EN ORILLA DEL CAMINO O DE CALZADA, CONTINUA, SENCILLA DE 15 CMS DE ANCHO, PINTURA TIPO TRAFICO COLOR AMARILLA APLICANDO 1.7 LTS/M² CUMPLIENDO ESPESOR HÚMEDO 35 MILÉSIMAS DE PULGADA, POR UNIDAD DE OBRA TERMINADA, APLICANDO DE 0.7 KG DE MICROESFERA POR M² (1.2 KG/LITRO DE PINTURA), NO EXHIBA ROCIADO EXCESIVO (BRISEADO) EN LAS ORILLAS DE LA LÍNEA DE MARCA, DICHAS LÍNEAS SEAN RECTAS A SIMPLE VISTA. (CLASIFICACIÓN M-1.2)</t>
  </si>
  <si>
    <t>SUMINISTRO Y COLOCACIÓN DE VIALETAS EN RAYA CONTINUA Y/O DISCONTINUA, CON REFLEJANTE COLOR AMARILLO Y/O BLANCA EN UNA O DOS CARAS POR UNIDAD DE OBRA TERMINADA, INCLUYE: MATERIALES, EPOXICO PARA ANCLAJE, MANO DE OBRA, EQUIPO Y HERRAMIENTA.</t>
  </si>
  <si>
    <t>SUMINISTRO Y APLICACIÓN DE PINTURA EN LEYENDAS, MARCAS DIVERSAS EN PAVIMENTOS, REDUCTORES DE VELOCIDAD, RAYAS CON ESPACIAMIENTO LOGARÍTMICO, CRUCE PEATONAL, SEGÚN DISEÑO, PINTURA DOBLE ESPESOR, COLOR REFLEJANTE, CUMPLIENDO ESPESOR 0.38 A 0.51 MILÍMETROS, SEGÚN DISEÑO, APLICANDO DE 0.7 KG DE MICROESFERA POR LITRO, NO EXHIBA ROCIADO EXCESIVO (BRISEADO) EN LAS ORILLAS DE LA LÍNEA DE MARCA, DICHAS LÍNEAS SEAN RECTAS A SIMPLE VISTA.</t>
  </si>
  <si>
    <t>SUMINISTRO Y COLOCACIÓN DE BOTONES EN ESPACIO DE LÍNEAS CON SEPARACIÓN LOGARÍTMICA FABRICADO EN MATERIAL PLÁSTICO 10 CM DE DIÁMETRO, CON MALLA INTERNA Y ANCLAJE DE PEGAMENTO EPOXICO, APLICANDO 150 GRS PEGAMENTO EPOXICO A Y B. INCLUYE: MATERIALES, MANO DE OBRA, EQUIPO Y HERRAMIENTA.</t>
  </si>
  <si>
    <t>SUMINISTRO Y COLOCACIÓN DE SEÑAL DE 71 X 71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</si>
  <si>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"KM" CON RUTA DE 30 X 120 CM. ACABADO TIPO "A" ALTA INTENSIDAD 10 AÑOS DE DURACIÓN, LAMINA LISA CALIBRE 16, PERÍMETRO CORTE LASER, GALVANIZADA POR INMERSIÓN EN CALIENTE, PELÍCULA ANTI GRAFFITI, TORNILLOS ANTIVANDÁLICOS GALVANIZADO, ESCUDO EN IMPRESIÓN DIGITAL VINIL ALTA INTENSIDAD DE ACUERDO A PTR 2"X2" CAL 14 GALV. POR INMERSIÓN EN CALIENTE ALTURA LIBRE PISO A SEÑAL 2.5 M. DE ALTURA,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</si>
  <si>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"KM" SIN RUTA DE 30 X 76 CM. CON LA LEYENDA ACABADO TIPO "A" ALTA INTENSIDAD 10 AÑOS DE DURACIÓN, LAMINA LISA CALIBRE 16, PERIMETRO CORTE LASER, GALVANIZADA POR INMERSIÓN EN CALIENTE, PELÍCULA ANTI GRAFFITI, TORNILLOS ANTIVANDÁLICOS GALVANIZADO, ESCUDO EN IMPRESIÓN DIGITAL VINIL ALTA INTENSIDAD DE ACUERDO A SPOT, POSTE PTR 2"X2" CAL 14 GALV. POR INMERSIÓN EN CALIENTE ALTURA LIBRE PISO A SEÑAL 1.0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</si>
  <si>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30 X 178 CM. ACABADO TIPO "A" ALTA INTENSIDAD 10 AÑOS DE DURACIÓN, LAMINA LISA CALIBRE 16, PERÍMETRO CORTE LASER, GALVANIZADA POR INMERSIÓN EN CALIENTE, PELÍCULA ANTI GRAFFITI, TORNILLOS ANTIVANDÁLICOS GALVANIZADO, ESCUDO EN IMPRESIÓN DIGITAL VINIL ALTA INTENSIDAD DE ACUERDO A SPOT,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</si>
  <si>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178 CM., CON LEYENDA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</si>
  <si>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</si>
  <si>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FANTASMAS DE 13 CM. DE DIÁMETRO Y 110 CM. DE ALTURA, DE CONCRETO HIDRÁULICO (CLASIFICACIÓN OD-6), INCLUYE: MATERIALES, MANO DE OBRA, EQUIPO Y HERRAMIENTA.</t>
  </si>
  <si>
    <t>SUMINISTRO Y COLOCACIÓN DE SEÑAL SID-14 CON DOS (2) TABLEROS DE 122 X 366 CM,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POSTES PTR 4"X4" CAL 14 GALV. POR INMERSIÓN EN CALIENTE, QUE LA PARTE INFERIOR DE TABLERO QUEDE 1.50 M. SOBRE EL HOMBRO DE LA CARRETERA,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</si>
  <si>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DESMANTELAMIENTO DE DEFENSA METÁLICA, DE UNO, DOS Y TRES CRESTAS, INCLUYE: DESMONTAJE DE TORNILLOS, ACARREOS DE PIEZAS METÁLICAS, ACOPIO EN ALMACÉN DE LA OBRA, PARA SU POSTERIOR RETIRO, MANO DE OBRA Y HERRAMIENTA.</t>
  </si>
  <si>
    <t>DEFENSA METÁLICA DE ACERO GALVANIZADO DE DOS CRESTAS TIPO AASHTO M-18, INCLUYENDO SUS ACCESORIOS (CLASIFICACIÓN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UTILIZACIÓN, FLETES, ACARREOS, CARGA, DESCARGA, EXCAVACIÓN DE LAS FOSAS PARA ALOJAR LOS POSTES, COLOCACIÓN DE LOS POSTES DE SOPORTE, BLOQUES DE ANCLAJE PARA LOS EXTREMOS ATERRIZADOS EN LAS DEFENSAS Y RELLENO DE LA EXCAVACIÓN CON CONCRETO HIDRÁULICO, INSTALACIÓN Y ANCLAJE DE LA SEÑAL CON SEPARADORES, VIALETAS Y DEMAS ACCESORIOS, MATERIALES, DESPERDICIOS, MANO DE OBRA, HERRAMIENTA, MAQUINARIA, EQUIPO Y TODO LO NECESARIO PARA SU CORRECTA EJECUCIÓN. P.U.O.T.</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</si>
  <si>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</si>
  <si>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CONSERVACIÓN RUTINARIA  0+000 - 7+350</t>
  </si>
  <si>
    <t>CONSERVACIÓN PERIÓDICA  0+000 - 7+350</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</si>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</sst>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107">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164" fontId="11" fillId="0" borderId="0" xfId="22" applyNumberFormat="1" applyFont="1" applyAlignment="1">
      <alignment vertical="top"/>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3" fontId="5" fillId="0" borderId="0" xfId="26" applyFont="1" applyAlignment="1">
      <alignment horizontal="center" vertical="center"/>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0" applyNumberFormat="1" applyFont="1" applyAlignment="1">
      <alignment vertical="top"/>
      <protection/>
    </xf>
    <xf numFmtId="168" fontId="13" fillId="0" borderId="0" xfId="27" applyNumberFormat="1" applyFont="1" applyFill="1" applyAlignment="1">
      <alignment horizontal="right" vertical="top"/>
    </xf>
    <xf numFmtId="0" fontId="11"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164" fontId="15" fillId="0" borderId="0" xfId="25" applyNumberFormat="1" applyFont="1" applyFill="1" applyAlignment="1">
      <alignment horizontal="right" vertical="top"/>
    </xf>
    <xf numFmtId="0" fontId="9" fillId="0" borderId="0" xfId="20" applyFont="1" applyAlignment="1">
      <alignment horizontal="justify" vertical="top" wrapText="1"/>
      <protection/>
    </xf>
    <xf numFmtId="164" fontId="9" fillId="0" borderId="0" xfId="22"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 name="Porcentaje" xfId="27"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91"/>
  <sheetViews>
    <sheetView showGridLines="0" showZeros="0" tabSelected="1" view="pageBreakPreview" zoomScaleNormal="100" zoomScaleSheetLayoutView="100" workbookViewId="0" topLeftCell="A10">
      <selection pane="topLeft" activeCell="E20" sqref="E20:E52"/>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0" width="14.1428571428571" style="63" bestFit="1" customWidth="1"/>
    <col min="11" max="16384" width="9.14285714285714" style="5"/>
  </cols>
  <sheetData>
    <row r="1" spans="1:7" ht="15">
      <c r="A1" s="3"/>
      <c r="B1" s="1" t="s">
        <v>11</v>
      </c>
      <c r="C1" s="84" t="s">
        <v>27</v>
      </c>
      <c r="D1" s="85"/>
      <c r="E1" s="85"/>
      <c r="F1" s="86"/>
      <c r="G1" s="4"/>
    </row>
    <row r="2" spans="1:7" ht="15">
      <c r="A2" s="6"/>
      <c r="B2" s="2" t="s">
        <v>12</v>
      </c>
      <c r="C2" s="7"/>
      <c r="D2" s="8"/>
      <c r="E2" s="8"/>
      <c r="F2" s="9"/>
      <c r="G2" s="10"/>
    </row>
    <row r="3" spans="1:7" ht="33.75" customHeight="1">
      <c r="A3" s="6"/>
      <c r="B3" s="35" t="s">
        <v>25</v>
      </c>
      <c r="C3" s="91" t="s">
        <v>40</v>
      </c>
      <c r="D3" s="92"/>
      <c r="E3" s="92"/>
      <c r="F3" s="93"/>
      <c r="G3" s="10"/>
    </row>
    <row r="4" spans="1:7" ht="12.75" customHeight="1">
      <c r="A4" s="6"/>
      <c r="B4" s="82"/>
      <c r="C4" s="91"/>
      <c r="D4" s="92"/>
      <c r="E4" s="92"/>
      <c r="F4" s="93"/>
      <c r="G4" s="10"/>
    </row>
    <row r="5" spans="1:7" ht="18.75" customHeight="1" thickBot="1">
      <c r="A5" s="6"/>
      <c r="B5" s="83"/>
      <c r="C5" s="94"/>
      <c r="D5" s="95"/>
      <c r="E5" s="95"/>
      <c r="F5" s="96"/>
      <c r="G5" s="10"/>
    </row>
    <row r="6" spans="1:7" ht="13.5" customHeight="1">
      <c r="A6" s="6"/>
      <c r="B6" s="11" t="s">
        <v>0</v>
      </c>
      <c r="C6" s="87" t="s">
        <v>20</v>
      </c>
      <c r="D6" s="88"/>
      <c r="E6" s="88"/>
      <c r="F6" s="12"/>
      <c r="G6" s="10"/>
    </row>
    <row r="7" spans="1:7" ht="15">
      <c r="A7" s="6"/>
      <c r="B7" s="100" t="s">
        <v>41</v>
      </c>
      <c r="C7" s="89" t="s">
        <v>21</v>
      </c>
      <c r="D7" s="90"/>
      <c r="E7" s="90"/>
      <c r="F7" s="13"/>
      <c r="G7" s="10"/>
    </row>
    <row r="8" spans="1:7" ht="17.25" customHeight="1">
      <c r="A8" s="6"/>
      <c r="B8" s="100"/>
      <c r="C8" s="89" t="s">
        <v>1</v>
      </c>
      <c r="D8" s="90"/>
      <c r="E8" s="90"/>
      <c r="F8" s="14"/>
      <c r="G8" s="10"/>
    </row>
    <row r="9" spans="1:7" ht="14.25" customHeight="1" thickBot="1">
      <c r="A9" s="6"/>
      <c r="B9" s="101"/>
      <c r="C9" s="98" t="s">
        <v>13</v>
      </c>
      <c r="D9" s="99"/>
      <c r="E9" s="99"/>
      <c r="F9" s="15"/>
      <c r="G9" s="16"/>
    </row>
    <row r="10" spans="1:7" ht="17.25" customHeight="1">
      <c r="A10" s="6"/>
      <c r="B10" s="17" t="s">
        <v>16</v>
      </c>
      <c r="C10" s="84" t="s">
        <v>17</v>
      </c>
      <c r="D10" s="85"/>
      <c r="E10" s="85"/>
      <c r="F10" s="86"/>
      <c r="G10" s="36" t="s">
        <v>26</v>
      </c>
    </row>
    <row r="11" spans="1:7" ht="15">
      <c r="A11" s="6"/>
      <c r="B11" s="102"/>
      <c r="C11" s="18">
        <v>0</v>
      </c>
      <c r="D11" s="19"/>
      <c r="E11" s="19"/>
      <c r="F11" s="20"/>
      <c r="G11" s="21" t="s">
        <v>39</v>
      </c>
    </row>
    <row r="12" spans="1:7" ht="15.75" customHeight="1" thickBot="1">
      <c r="A12" s="22"/>
      <c r="B12" s="103"/>
      <c r="C12" s="23"/>
      <c r="D12" s="24"/>
      <c r="E12" s="24"/>
      <c r="F12" s="25"/>
      <c r="G12" s="26"/>
    </row>
    <row r="13" spans="4:4" ht="15.75" thickBot="1">
      <c r="D13" s="27"/>
    </row>
    <row r="14" spans="1:7" ht="15.75" customHeight="1" thickBot="1">
      <c r="A14" s="104" t="s">
        <v>22</v>
      </c>
      <c r="B14" s="105"/>
      <c r="C14" s="105"/>
      <c r="D14" s="105"/>
      <c r="E14" s="105"/>
      <c r="F14" s="105"/>
      <c r="G14" s="106"/>
    </row>
    <row r="15" spans="1:7" ht="15.75" thickBot="1">
      <c r="A15" s="28"/>
      <c r="B15" s="28"/>
      <c r="C15" s="28"/>
      <c r="D15" s="28"/>
      <c r="E15" s="28"/>
      <c r="F15" s="28"/>
      <c r="G15" s="28"/>
    </row>
    <row r="16" spans="1:10" s="33" customFormat="1" ht="30.75" thickBot="1">
      <c r="A16" s="29" t="s">
        <v>2</v>
      </c>
      <c r="B16" s="30" t="s">
        <v>3</v>
      </c>
      <c r="C16" s="30" t="s">
        <v>4</v>
      </c>
      <c r="D16" s="30" t="s">
        <v>5</v>
      </c>
      <c r="E16" s="31" t="s">
        <v>18</v>
      </c>
      <c r="F16" s="31" t="s">
        <v>19</v>
      </c>
      <c r="G16" s="32" t="s">
        <v>6</v>
      </c>
      <c r="H16" s="67"/>
      <c r="I16" s="67"/>
      <c r="J16" s="67"/>
    </row>
    <row r="17" spans="1:7" ht="44.25" customHeight="1">
      <c r="A17" s="38"/>
      <c r="B17" s="39" t="str">
        <f>+B7</f>
        <v>Conservación periódica y conservación rutinaria de la carretera 132, tramo Puente Grande - Santa Fe, en el municipio de Zapotlanejo, Jalisco.</v>
      </c>
      <c r="C17" s="40"/>
      <c r="D17" s="41"/>
      <c r="E17" s="42"/>
      <c r="F17" s="43"/>
      <c r="G17" s="44">
        <f>+G18+G29</f>
        <v>0</v>
      </c>
    </row>
    <row r="18" spans="1:7" ht="15">
      <c r="A18" s="45" t="s">
        <v>14</v>
      </c>
      <c r="B18" s="73" t="s">
        <v>72</v>
      </c>
      <c r="C18" s="74"/>
      <c r="D18" s="75"/>
      <c r="E18" s="72"/>
      <c r="F18" s="76"/>
      <c r="G18" s="77">
        <f>+G19+G23+G26</f>
        <v>0</v>
      </c>
    </row>
    <row r="19" spans="1:7" ht="15">
      <c r="A19" s="47" t="s">
        <v>15</v>
      </c>
      <c r="B19" s="47" t="s">
        <v>36</v>
      </c>
      <c r="C19" s="48"/>
      <c r="D19" s="75"/>
      <c r="E19" s="78"/>
      <c r="F19" s="51"/>
      <c r="G19" s="52">
        <f>SUM(G20:G22)</f>
        <v>0</v>
      </c>
    </row>
    <row r="20" spans="1:7" ht="123.75">
      <c r="A20" s="38" t="s">
        <v>74</v>
      </c>
      <c r="B20" s="79" t="s">
        <v>42</v>
      </c>
      <c r="C20" s="40" t="s">
        <v>43</v>
      </c>
      <c r="D20" s="55">
        <v>7.35</v>
      </c>
      <c r="E20" s="65"/>
      <c r="F20" s="40" t="e" cm="1">
        <f t="array" ca="1" aca="1" ref="F20">+numtext(E20)</f>
        <v>#NAME?</v>
      </c>
      <c r="G20" s="80">
        <f>+ROUND(E20*D20,2)</f>
        <v>0</v>
      </c>
    </row>
    <row r="21" spans="1:7" ht="90">
      <c r="A21" s="38" t="s">
        <v>75</v>
      </c>
      <c r="B21" s="79" t="s">
        <v>44</v>
      </c>
      <c r="C21" s="40" t="s">
        <v>24</v>
      </c>
      <c r="D21" s="55">
        <v>51388.65</v>
      </c>
      <c r="E21" s="65"/>
      <c r="F21" s="40" t="e" cm="1">
        <f t="array" ca="1" aca="1" ref="F21">+numtext(E21)</f>
        <v>#NAME?</v>
      </c>
      <c r="G21" s="80">
        <f t="shared" si="0" ref="G21:G22">+ROUND(E21*D21,2)</f>
        <v>0</v>
      </c>
    </row>
    <row r="22" spans="1:7" ht="45">
      <c r="A22" s="38" t="s">
        <v>76</v>
      </c>
      <c r="B22" s="79" t="s">
        <v>45</v>
      </c>
      <c r="C22" s="40" t="s">
        <v>43</v>
      </c>
      <c r="D22" s="55">
        <v>5.88</v>
      </c>
      <c r="E22" s="65"/>
      <c r="F22" s="40" t="e" cm="1">
        <f t="array" ca="1" aca="1" ref="F22">+numtext(E22)</f>
        <v>#NAME?</v>
      </c>
      <c r="G22" s="80">
        <f t="shared" si="0"/>
        <v>0</v>
      </c>
    </row>
    <row r="23" spans="1:7" ht="15">
      <c r="A23" s="47" t="s">
        <v>31</v>
      </c>
      <c r="B23" s="47" t="s">
        <v>46</v>
      </c>
      <c r="C23" s="48"/>
      <c r="D23" s="75"/>
      <c r="E23" s="78"/>
      <c r="F23" s="51"/>
      <c r="G23" s="52">
        <f>SUM(G24:G25)</f>
        <v>0</v>
      </c>
    </row>
    <row r="24" spans="1:7" ht="168.75">
      <c r="A24" s="38" t="s">
        <v>77</v>
      </c>
      <c r="B24" s="79" t="s">
        <v>47</v>
      </c>
      <c r="C24" s="40" t="s">
        <v>29</v>
      </c>
      <c r="D24" s="55">
        <v>35.78</v>
      </c>
      <c r="E24" s="65"/>
      <c r="F24" s="40" t="e" cm="1">
        <f t="array" ca="1" aca="1" ref="F24">+numtext(E24)</f>
        <v>#NAME?</v>
      </c>
      <c r="G24" s="80">
        <f t="shared" si="1" ref="G24:G25">+ROUND(E24*D24,2)</f>
        <v>0</v>
      </c>
    </row>
    <row r="25" spans="1:7" ht="112.5">
      <c r="A25" s="38" t="s">
        <v>78</v>
      </c>
      <c r="B25" s="79" t="s">
        <v>48</v>
      </c>
      <c r="C25" s="40" t="s">
        <v>30</v>
      </c>
      <c r="D25" s="55">
        <v>320</v>
      </c>
      <c r="E25" s="65"/>
      <c r="F25" s="40" t="e" cm="1">
        <f t="array" ca="1" aca="1" ref="F25">+numtext(E25)</f>
        <v>#NAME?</v>
      </c>
      <c r="G25" s="80">
        <f t="shared" si="1"/>
        <v>0</v>
      </c>
    </row>
    <row r="26" spans="1:7" ht="15">
      <c r="A26" s="47" t="s">
        <v>35</v>
      </c>
      <c r="B26" s="47" t="s">
        <v>34</v>
      </c>
      <c r="C26" s="48"/>
      <c r="D26" s="75"/>
      <c r="E26" s="78"/>
      <c r="F26" s="51"/>
      <c r="G26" s="52">
        <f>SUM(G27:G28)</f>
        <v>0</v>
      </c>
    </row>
    <row r="27" spans="1:7" ht="168.75">
      <c r="A27" s="38" t="s">
        <v>79</v>
      </c>
      <c r="B27" s="79" t="s">
        <v>49</v>
      </c>
      <c r="C27" s="40" t="s">
        <v>29</v>
      </c>
      <c r="D27" s="55">
        <v>47.50</v>
      </c>
      <c r="E27" s="65"/>
      <c r="F27" s="40" t="e" cm="1">
        <f t="array" ca="1" aca="1" ref="F27">+numtext(E27)</f>
        <v>#NAME?</v>
      </c>
      <c r="G27" s="80">
        <f t="shared" si="2" ref="G27:G32">+ROUND(E27*D27,2)</f>
        <v>0</v>
      </c>
    </row>
    <row r="28" spans="1:7" ht="236.25">
      <c r="A28" s="38" t="s">
        <v>80</v>
      </c>
      <c r="B28" s="79" t="s">
        <v>50</v>
      </c>
      <c r="C28" s="40" t="s">
        <v>29</v>
      </c>
      <c r="D28" s="55">
        <v>150.3</v>
      </c>
      <c r="E28" s="65"/>
      <c r="F28" s="40" t="e" cm="1">
        <f t="array" ca="1" aca="1" ref="F28">+numtext(E28)</f>
        <v>#NAME?</v>
      </c>
      <c r="G28" s="80">
        <f t="shared" si="2"/>
        <v>0</v>
      </c>
    </row>
    <row r="29" spans="1:7" ht="15">
      <c r="A29" s="45" t="s">
        <v>32</v>
      </c>
      <c r="B29" s="73" t="s">
        <v>73</v>
      </c>
      <c r="C29" s="74"/>
      <c r="D29" s="75"/>
      <c r="E29" s="64"/>
      <c r="F29" s="76"/>
      <c r="G29" s="77">
        <f>+G30+G33+G38</f>
        <v>0</v>
      </c>
    </row>
    <row r="30" spans="1:7" ht="15">
      <c r="A30" s="47" t="s">
        <v>33</v>
      </c>
      <c r="B30" s="47" t="s">
        <v>46</v>
      </c>
      <c r="C30" s="48"/>
      <c r="D30" s="75"/>
      <c r="E30" s="78"/>
      <c r="F30" s="51"/>
      <c r="G30" s="52">
        <f>SUM(G31:G32)</f>
        <v>0</v>
      </c>
    </row>
    <row r="31" spans="1:7" ht="67.5">
      <c r="A31" s="38" t="s">
        <v>81</v>
      </c>
      <c r="B31" s="79" t="s">
        <v>51</v>
      </c>
      <c r="C31" s="40" t="s">
        <v>30</v>
      </c>
      <c r="D31" s="55">
        <v>102</v>
      </c>
      <c r="E31" s="65"/>
      <c r="F31" s="40" t="e" cm="1">
        <f t="array" ca="1" aca="1" ref="F31">+numtext(E31)</f>
        <v>#NAME?</v>
      </c>
      <c r="G31" s="80">
        <f t="shared" si="2"/>
        <v>0</v>
      </c>
    </row>
    <row r="32" spans="1:7" ht="45">
      <c r="A32" s="38" t="s">
        <v>82</v>
      </c>
      <c r="B32" s="79" t="s">
        <v>52</v>
      </c>
      <c r="C32" s="40" t="s">
        <v>29</v>
      </c>
      <c r="D32" s="55">
        <v>7.15</v>
      </c>
      <c r="E32" s="65"/>
      <c r="F32" s="40" t="e" cm="1">
        <f t="array" ca="1" aca="1" ref="F32">+numtext(E32)</f>
        <v>#NAME?</v>
      </c>
      <c r="G32" s="80">
        <f t="shared" si="2"/>
        <v>0</v>
      </c>
    </row>
    <row r="33" spans="1:7" ht="15">
      <c r="A33" s="47" t="s">
        <v>37</v>
      </c>
      <c r="B33" s="47" t="s">
        <v>34</v>
      </c>
      <c r="C33" s="48"/>
      <c r="D33" s="75"/>
      <c r="E33" s="78"/>
      <c r="F33" s="51"/>
      <c r="G33" s="52">
        <f>SUM(G34:G37)</f>
        <v>0</v>
      </c>
    </row>
    <row r="34" spans="1:7" ht="146.25">
      <c r="A34" s="38" t="s">
        <v>83</v>
      </c>
      <c r="B34" s="79" t="s">
        <v>71</v>
      </c>
      <c r="C34" s="40" t="s">
        <v>29</v>
      </c>
      <c r="D34" s="55">
        <v>223.25</v>
      </c>
      <c r="E34" s="65"/>
      <c r="F34" s="40" t="e" cm="1">
        <f t="array" ca="1" aca="1" ref="F34">+numtext(E34)</f>
        <v>#NAME?</v>
      </c>
      <c r="G34" s="80">
        <f t="shared" si="3" ref="G34:G37">+ROUND(E34*D34,2)</f>
        <v>0</v>
      </c>
    </row>
    <row r="35" spans="1:7" ht="67.5">
      <c r="A35" s="38" t="s">
        <v>84</v>
      </c>
      <c r="B35" s="79" t="s">
        <v>53</v>
      </c>
      <c r="C35" s="40" t="s">
        <v>29</v>
      </c>
      <c r="D35" s="55">
        <v>262.50</v>
      </c>
      <c r="E35" s="65"/>
      <c r="F35" s="40" t="e" cm="1">
        <f t="array" ca="1" aca="1" ref="F35">+numtext(E35)</f>
        <v>#NAME?</v>
      </c>
      <c r="G35" s="80">
        <f t="shared" si="3"/>
        <v>0</v>
      </c>
    </row>
    <row r="36" spans="1:7" ht="123.75">
      <c r="A36" s="38" t="s">
        <v>85</v>
      </c>
      <c r="B36" s="79" t="s">
        <v>54</v>
      </c>
      <c r="C36" s="40" t="s">
        <v>29</v>
      </c>
      <c r="D36" s="55">
        <v>262.50</v>
      </c>
      <c r="E36" s="65"/>
      <c r="F36" s="40" t="e" cm="1">
        <f t="array" ca="1" aca="1" ref="F36">+numtext(E36)</f>
        <v>#NAME?</v>
      </c>
      <c r="G36" s="80">
        <f t="shared" si="3"/>
        <v>0</v>
      </c>
    </row>
    <row r="37" spans="1:7" ht="337.5">
      <c r="A37" s="38" t="s">
        <v>86</v>
      </c>
      <c r="B37" s="79" t="s">
        <v>55</v>
      </c>
      <c r="C37" s="40" t="s">
        <v>24</v>
      </c>
      <c r="D37" s="55">
        <v>51450</v>
      </c>
      <c r="E37" s="65"/>
      <c r="F37" s="40" t="e" cm="1">
        <f t="array" ca="1" aca="1" ref="F37">+numtext(E37)</f>
        <v>#NAME?</v>
      </c>
      <c r="G37" s="80">
        <f t="shared" si="3"/>
        <v>0</v>
      </c>
    </row>
    <row r="38" spans="1:7" ht="15">
      <c r="A38" s="47" t="s">
        <v>38</v>
      </c>
      <c r="B38" s="47" t="s">
        <v>56</v>
      </c>
      <c r="C38" s="48"/>
      <c r="D38" s="75"/>
      <c r="E38" s="78"/>
      <c r="F38" s="51"/>
      <c r="G38" s="52">
        <f>SUM(G39:G52)</f>
        <v>0</v>
      </c>
    </row>
    <row r="39" spans="1:7" ht="90">
      <c r="A39" s="38" t="s">
        <v>87</v>
      </c>
      <c r="B39" s="79" t="s">
        <v>57</v>
      </c>
      <c r="C39" s="40" t="s">
        <v>30</v>
      </c>
      <c r="D39" s="55">
        <v>22050</v>
      </c>
      <c r="E39" s="65"/>
      <c r="F39" s="40" t="e" cm="1">
        <f t="array" ca="1" aca="1" ref="F39">+numtext(E39)</f>
        <v>#NAME?</v>
      </c>
      <c r="G39" s="80">
        <f t="shared" si="4" ref="G39:G52">+ROUND(E39*D39,2)</f>
        <v>0</v>
      </c>
    </row>
    <row r="40" spans="1:7" ht="45">
      <c r="A40" s="38" t="s">
        <v>88</v>
      </c>
      <c r="B40" s="79" t="s">
        <v>58</v>
      </c>
      <c r="C40" s="40" t="s">
        <v>28</v>
      </c>
      <c r="D40" s="55">
        <v>1470</v>
      </c>
      <c r="E40" s="65"/>
      <c r="F40" s="40" t="e" cm="1">
        <f t="array" ca="1" aca="1" ref="F40">+numtext(E40)</f>
        <v>#NAME?</v>
      </c>
      <c r="G40" s="80">
        <f t="shared" si="4"/>
        <v>0</v>
      </c>
    </row>
    <row r="41" spans="1:7" ht="78.75">
      <c r="A41" s="38" t="s">
        <v>89</v>
      </c>
      <c r="B41" s="79" t="s">
        <v>59</v>
      </c>
      <c r="C41" s="40" t="s">
        <v>24</v>
      </c>
      <c r="D41" s="55">
        <v>135</v>
      </c>
      <c r="E41" s="65"/>
      <c r="F41" s="40" t="e" cm="1">
        <f t="array" ca="1" aca="1" ref="F41">+numtext(E41)</f>
        <v>#NAME?</v>
      </c>
      <c r="G41" s="80">
        <f t="shared" si="4"/>
        <v>0</v>
      </c>
    </row>
    <row r="42" spans="1:7" ht="56.25">
      <c r="A42" s="38" t="s">
        <v>90</v>
      </c>
      <c r="B42" s="79" t="s">
        <v>60</v>
      </c>
      <c r="C42" s="40" t="s">
        <v>28</v>
      </c>
      <c r="D42" s="55">
        <v>225</v>
      </c>
      <c r="E42" s="65"/>
      <c r="F42" s="40" t="e" cm="1">
        <f t="array" ca="1" aca="1" ref="F42">+numtext(E42)</f>
        <v>#NAME?</v>
      </c>
      <c r="G42" s="80">
        <f t="shared" si="4"/>
        <v>0</v>
      </c>
    </row>
    <row r="43" spans="1:7" ht="168.75">
      <c r="A43" s="38" t="s">
        <v>91</v>
      </c>
      <c r="B43" s="79" t="s">
        <v>61</v>
      </c>
      <c r="C43" s="40" t="s">
        <v>28</v>
      </c>
      <c r="D43" s="55">
        <v>42</v>
      </c>
      <c r="E43" s="65"/>
      <c r="F43" s="40" t="e" cm="1">
        <f t="array" ca="1" aca="1" ref="F43">+numtext(E43)</f>
        <v>#NAME?</v>
      </c>
      <c r="G43" s="80">
        <f t="shared" si="4"/>
        <v>0</v>
      </c>
    </row>
    <row r="44" spans="1:7" ht="168.75">
      <c r="A44" s="38" t="s">
        <v>92</v>
      </c>
      <c r="B44" s="79" t="s">
        <v>62</v>
      </c>
      <c r="C44" s="40" t="s">
        <v>28</v>
      </c>
      <c r="D44" s="55">
        <v>2</v>
      </c>
      <c r="E44" s="65"/>
      <c r="F44" s="40" t="e" cm="1">
        <f t="array" ca="1" aca="1" ref="F44">+numtext(E44)</f>
        <v>#NAME?</v>
      </c>
      <c r="G44" s="80">
        <f t="shared" si="4"/>
        <v>0</v>
      </c>
    </row>
    <row r="45" spans="1:7" ht="168.75">
      <c r="A45" s="38" t="s">
        <v>93</v>
      </c>
      <c r="B45" s="79" t="s">
        <v>63</v>
      </c>
      <c r="C45" s="40" t="s">
        <v>28</v>
      </c>
      <c r="D45" s="55">
        <v>12</v>
      </c>
      <c r="E45" s="65"/>
      <c r="F45" s="40" t="e" cm="1">
        <f t="array" ca="1" aca="1" ref="F45">+numtext(E45)</f>
        <v>#NAME?</v>
      </c>
      <c r="G45" s="80">
        <f t="shared" si="4"/>
        <v>0</v>
      </c>
    </row>
    <row r="46" spans="1:7" ht="157.5">
      <c r="A46" s="38" t="s">
        <v>94</v>
      </c>
      <c r="B46" s="79" t="s">
        <v>64</v>
      </c>
      <c r="C46" s="40" t="s">
        <v>28</v>
      </c>
      <c r="D46" s="55">
        <v>10</v>
      </c>
      <c r="E46" s="65"/>
      <c r="F46" s="40" t="e" cm="1">
        <f t="array" ca="1" aca="1" ref="F46">+numtext(E46)</f>
        <v>#NAME?</v>
      </c>
      <c r="G46" s="80">
        <f t="shared" si="4"/>
        <v>0</v>
      </c>
    </row>
    <row r="47" spans="1:7" ht="180">
      <c r="A47" s="38" t="s">
        <v>95</v>
      </c>
      <c r="B47" s="79" t="s">
        <v>65</v>
      </c>
      <c r="C47" s="40" t="s">
        <v>28</v>
      </c>
      <c r="D47" s="55">
        <v>4</v>
      </c>
      <c r="E47" s="65"/>
      <c r="F47" s="40" t="e" cm="1">
        <f t="array" ca="1" aca="1" ref="F47">+numtext(E47)</f>
        <v>#NAME?</v>
      </c>
      <c r="G47" s="80">
        <f t="shared" si="4"/>
        <v>0</v>
      </c>
    </row>
    <row r="48" spans="1:7" ht="168.75">
      <c r="A48" s="38" t="s">
        <v>96</v>
      </c>
      <c r="B48" s="79" t="s">
        <v>66</v>
      </c>
      <c r="C48" s="40" t="s">
        <v>28</v>
      </c>
      <c r="D48" s="55">
        <v>6</v>
      </c>
      <c r="E48" s="65"/>
      <c r="F48" s="40" t="e" cm="1">
        <f t="array" ca="1" aca="1" ref="F48">+numtext(E48)</f>
        <v>#NAME?</v>
      </c>
      <c r="G48" s="80">
        <f t="shared" si="4"/>
        <v>0</v>
      </c>
    </row>
    <row r="49" spans="1:7" ht="33.75">
      <c r="A49" s="38" t="s">
        <v>97</v>
      </c>
      <c r="B49" s="79" t="s">
        <v>67</v>
      </c>
      <c r="C49" s="40" t="s">
        <v>28</v>
      </c>
      <c r="D49" s="55">
        <v>40</v>
      </c>
      <c r="E49" s="65"/>
      <c r="F49" s="40" t="e" cm="1">
        <f t="array" ca="1" aca="1" ref="F49">+numtext(E49)</f>
        <v>#NAME?</v>
      </c>
      <c r="G49" s="80">
        <f t="shared" si="4"/>
        <v>0</v>
      </c>
    </row>
    <row r="50" spans="1:7" ht="191.25">
      <c r="A50" s="38" t="s">
        <v>98</v>
      </c>
      <c r="B50" s="79" t="s">
        <v>68</v>
      </c>
      <c r="C50" s="40" t="s">
        <v>28</v>
      </c>
      <c r="D50" s="55">
        <v>2</v>
      </c>
      <c r="E50" s="65"/>
      <c r="F50" s="40" t="e" cm="1">
        <f t="array" ca="1" aca="1" ref="F50">+numtext(E50)</f>
        <v>#NAME?</v>
      </c>
      <c r="G50" s="80">
        <f t="shared" si="4"/>
        <v>0</v>
      </c>
    </row>
    <row r="51" spans="1:7" ht="45">
      <c r="A51" s="38" t="s">
        <v>99</v>
      </c>
      <c r="B51" s="79" t="s">
        <v>69</v>
      </c>
      <c r="C51" s="40" t="s">
        <v>30</v>
      </c>
      <c r="D51" s="55">
        <v>75</v>
      </c>
      <c r="E51" s="65"/>
      <c r="F51" s="40" t="e" cm="1">
        <f t="array" ca="1" aca="1" ref="F51">+numtext(E51)</f>
        <v>#NAME?</v>
      </c>
      <c r="G51" s="80">
        <f t="shared" si="4"/>
        <v>0</v>
      </c>
    </row>
    <row r="52" spans="1:7" ht="180">
      <c r="A52" s="38" t="s">
        <v>100</v>
      </c>
      <c r="B52" s="79" t="s">
        <v>70</v>
      </c>
      <c r="C52" s="40" t="s">
        <v>30</v>
      </c>
      <c r="D52" s="55">
        <v>186.20</v>
      </c>
      <c r="E52" s="65"/>
      <c r="F52" s="40" t="e" cm="1">
        <f t="array" ca="1" aca="1" ref="F52">+numtext(E52)</f>
        <v>#NAME?</v>
      </c>
      <c r="G52" s="80">
        <f t="shared" si="4"/>
        <v>0</v>
      </c>
    </row>
    <row r="53" spans="1:7" ht="12.95" customHeight="1">
      <c r="A53" s="53"/>
      <c r="B53" s="53"/>
      <c r="C53" s="53"/>
      <c r="D53" s="54"/>
      <c r="E53" s="53"/>
      <c r="F53" s="53"/>
      <c r="G53" s="53"/>
    </row>
    <row r="54" spans="1:7" ht="15">
      <c r="A54" s="56"/>
      <c r="B54" s="57" t="s">
        <v>23</v>
      </c>
      <c r="C54" s="57"/>
      <c r="D54" s="58"/>
      <c r="E54" s="56"/>
      <c r="F54" s="56"/>
      <c r="G54" s="56">
        <f>D54*E54</f>
        <v>0</v>
      </c>
    </row>
    <row r="55" spans="1:7" ht="33.75">
      <c r="A55" s="53"/>
      <c r="B55" s="70" t="str">
        <f>+B17</f>
        <v>Conservación periódica y conservación rutinaria de la carretera 132, tramo Puente Grande - Santa Fe, en el municipio de Zapotlanejo, Jalisco.</v>
      </c>
      <c r="C55" s="53"/>
      <c r="D55" s="54"/>
      <c r="E55" s="53"/>
      <c r="F55" s="53"/>
      <c r="G55" s="71">
        <f>+G17</f>
        <v>0</v>
      </c>
    </row>
    <row r="56" spans="1:7" ht="15">
      <c r="A56" s="47"/>
      <c r="B56" s="47"/>
      <c r="C56" s="48"/>
      <c r="D56" s="49"/>
      <c r="E56" s="50"/>
      <c r="F56" s="51"/>
      <c r="G56" s="52"/>
    </row>
    <row r="57" spans="1:7" ht="15">
      <c r="A57" s="45" t="s">
        <v>14</v>
      </c>
      <c r="B57" s="46" t="str">
        <f t="shared" si="5" ref="B57:B64">+VLOOKUP($A57,$A$17:$G$53,2,0)</f>
        <v>CONSERVACIÓN RUTINARIA  0+000 - 7+350</v>
      </c>
      <c r="C57" s="53"/>
      <c r="D57" s="54"/>
      <c r="E57" s="53"/>
      <c r="F57" s="53"/>
      <c r="G57" s="69">
        <f t="shared" si="6" ref="G57:G64">+VLOOKUP($A57,$A$17:$G$53,7,0)</f>
        <v>0</v>
      </c>
    </row>
    <row r="58" spans="1:7" ht="15">
      <c r="A58" s="47" t="s">
        <v>15</v>
      </c>
      <c r="B58" s="47" t="str">
        <f t="shared" si="5"/>
        <v>LIMPIEZAS</v>
      </c>
      <c r="C58" s="48"/>
      <c r="D58" s="49"/>
      <c r="E58" s="50"/>
      <c r="F58" s="51"/>
      <c r="G58" s="52">
        <f t="shared" si="6"/>
        <v>0</v>
      </c>
    </row>
    <row r="59" spans="1:7" ht="15">
      <c r="A59" s="47" t="s">
        <v>31</v>
      </c>
      <c r="B59" s="47" t="str">
        <f t="shared" si="5"/>
        <v>ESTRUCTURAS Y OBRAS DE DRENAJE</v>
      </c>
      <c r="C59" s="48"/>
      <c r="D59" s="49"/>
      <c r="E59" s="50"/>
      <c r="F59" s="51"/>
      <c r="G59" s="52">
        <f t="shared" si="6"/>
        <v>0</v>
      </c>
    </row>
    <row r="60" spans="1:7" ht="15">
      <c r="A60" s="47" t="s">
        <v>35</v>
      </c>
      <c r="B60" s="47" t="str">
        <f t="shared" si="5"/>
        <v>PAVIMENTOS</v>
      </c>
      <c r="C60" s="48"/>
      <c r="D60" s="49"/>
      <c r="E60" s="50"/>
      <c r="F60" s="51"/>
      <c r="G60" s="52">
        <f t="shared" si="6"/>
        <v>0</v>
      </c>
    </row>
    <row r="61" spans="1:7" ht="15">
      <c r="A61" s="45" t="s">
        <v>32</v>
      </c>
      <c r="B61" s="46" t="str">
        <f t="shared" si="5"/>
        <v>CONSERVACIÓN PERIÓDICA  0+000 - 7+350</v>
      </c>
      <c r="C61" s="53"/>
      <c r="D61" s="54"/>
      <c r="E61" s="53"/>
      <c r="F61" s="53"/>
      <c r="G61" s="69">
        <f t="shared" si="6"/>
        <v>0</v>
      </c>
    </row>
    <row r="62" spans="1:7" ht="15">
      <c r="A62" s="47" t="s">
        <v>33</v>
      </c>
      <c r="B62" s="47" t="str">
        <f t="shared" si="5"/>
        <v>ESTRUCTURAS Y OBRAS DE DRENAJE</v>
      </c>
      <c r="C62" s="48"/>
      <c r="D62" s="49"/>
      <c r="E62" s="50"/>
      <c r="F62" s="51"/>
      <c r="G62" s="52">
        <f t="shared" si="6"/>
        <v>0</v>
      </c>
    </row>
    <row r="63" spans="1:7" ht="15">
      <c r="A63" s="47" t="s">
        <v>37</v>
      </c>
      <c r="B63" s="47" t="str">
        <f t="shared" si="5"/>
        <v>PAVIMENTOS</v>
      </c>
      <c r="C63" s="48"/>
      <c r="D63" s="49"/>
      <c r="E63" s="50"/>
      <c r="F63" s="51"/>
      <c r="G63" s="52">
        <f t="shared" si="6"/>
        <v>0</v>
      </c>
    </row>
    <row r="64" spans="1:7" ht="15">
      <c r="A64" s="47" t="s">
        <v>38</v>
      </c>
      <c r="B64" s="47" t="str">
        <f t="shared" si="5"/>
        <v>SEÑALAMIENTO</v>
      </c>
      <c r="C64" s="48"/>
      <c r="D64" s="49"/>
      <c r="E64" s="50"/>
      <c r="F64" s="51"/>
      <c r="G64" s="52">
        <f t="shared" si="6"/>
        <v>0</v>
      </c>
    </row>
    <row r="65" spans="1:7" ht="15">
      <c r="A65" s="47"/>
      <c r="B65" s="47"/>
      <c r="C65" s="48"/>
      <c r="D65" s="49"/>
      <c r="E65" s="50"/>
      <c r="F65" s="51"/>
      <c r="G65" s="52"/>
    </row>
    <row r="66" spans="1:7" ht="15">
      <c r="A66" s="47"/>
      <c r="B66" s="47"/>
      <c r="C66" s="48"/>
      <c r="D66" s="49"/>
      <c r="E66" s="50"/>
      <c r="F66" s="51"/>
      <c r="G66" s="52"/>
    </row>
    <row r="67" spans="1:7" ht="15">
      <c r="A67" s="47"/>
      <c r="B67" s="47"/>
      <c r="C67" s="48"/>
      <c r="D67" s="49"/>
      <c r="E67" s="50"/>
      <c r="F67" s="51"/>
      <c r="G67" s="52"/>
    </row>
    <row r="68" spans="1:7" ht="15">
      <c r="A68" s="47"/>
      <c r="B68" s="47"/>
      <c r="C68" s="48"/>
      <c r="D68" s="49"/>
      <c r="E68" s="50"/>
      <c r="F68" s="51"/>
      <c r="G68" s="52"/>
    </row>
    <row r="69" spans="1:7" ht="15">
      <c r="A69" s="47"/>
      <c r="B69" s="47"/>
      <c r="C69" s="48"/>
      <c r="D69" s="49"/>
      <c r="E69" s="50"/>
      <c r="F69" s="51"/>
      <c r="G69" s="52"/>
    </row>
    <row r="70" spans="1:7" ht="15">
      <c r="A70" s="47"/>
      <c r="B70" s="47"/>
      <c r="C70" s="48"/>
      <c r="D70" s="49"/>
      <c r="E70" s="50"/>
      <c r="F70" s="51"/>
      <c r="G70" s="52"/>
    </row>
    <row r="71" spans="1:7" ht="15">
      <c r="A71" s="47"/>
      <c r="B71" s="47"/>
      <c r="C71" s="48"/>
      <c r="D71" s="49"/>
      <c r="E71" s="50"/>
      <c r="F71" s="51"/>
      <c r="G71" s="52"/>
    </row>
    <row r="72" spans="1:7" ht="15">
      <c r="A72" s="47"/>
      <c r="B72" s="47"/>
      <c r="C72" s="48"/>
      <c r="D72" s="49"/>
      <c r="E72" s="50"/>
      <c r="F72" s="51"/>
      <c r="G72" s="52"/>
    </row>
    <row r="73" spans="1:7" ht="15">
      <c r="A73" s="47"/>
      <c r="B73" s="47"/>
      <c r="C73" s="48"/>
      <c r="D73" s="49"/>
      <c r="E73" s="50"/>
      <c r="F73" s="51"/>
      <c r="G73" s="52"/>
    </row>
    <row r="74" spans="1:7" ht="15">
      <c r="A74" s="47"/>
      <c r="B74" s="47"/>
      <c r="C74" s="48"/>
      <c r="D74" s="49"/>
      <c r="E74" s="50"/>
      <c r="F74" s="51"/>
      <c r="G74" s="52"/>
    </row>
    <row r="75" spans="1:7" ht="15">
      <c r="A75" s="47"/>
      <c r="B75" s="47"/>
      <c r="C75" s="48"/>
      <c r="D75" s="49"/>
      <c r="E75" s="50"/>
      <c r="F75" s="51"/>
      <c r="G75" s="52"/>
    </row>
    <row r="76" spans="1:7" ht="15">
      <c r="A76" s="47"/>
      <c r="B76" s="47"/>
      <c r="C76" s="48"/>
      <c r="D76" s="49"/>
      <c r="E76" s="50"/>
      <c r="F76" s="51"/>
      <c r="G76" s="52"/>
    </row>
    <row r="77" spans="1:7" ht="15">
      <c r="A77" s="47"/>
      <c r="B77" s="47"/>
      <c r="C77" s="48"/>
      <c r="D77" s="49"/>
      <c r="E77" s="50"/>
      <c r="F77" s="51"/>
      <c r="G77" s="52"/>
    </row>
    <row r="78" spans="1:7" ht="15">
      <c r="A78" s="47"/>
      <c r="B78" s="47"/>
      <c r="C78" s="48"/>
      <c r="D78" s="49"/>
      <c r="E78" s="50"/>
      <c r="F78" s="51"/>
      <c r="G78" s="52"/>
    </row>
    <row r="79" spans="1:7" ht="15">
      <c r="A79" s="47"/>
      <c r="B79" s="47"/>
      <c r="C79" s="48"/>
      <c r="D79" s="49"/>
      <c r="E79" s="50"/>
      <c r="F79" s="51"/>
      <c r="G79" s="52"/>
    </row>
    <row r="80" spans="1:7" ht="15">
      <c r="A80" s="38"/>
      <c r="B80" s="59"/>
      <c r="C80" s="40"/>
      <c r="D80" s="55"/>
      <c r="E80" s="60"/>
      <c r="F80" s="61"/>
      <c r="G80" s="42"/>
    </row>
    <row r="81" spans="1:7" ht="15">
      <c r="A81" s="97" t="s">
        <v>7</v>
      </c>
      <c r="B81" s="97"/>
      <c r="C81" s="97"/>
      <c r="D81" s="97"/>
      <c r="E81" s="97"/>
      <c r="F81" s="37" t="s">
        <v>8</v>
      </c>
      <c r="G81" s="62">
        <f>+G57+G61</f>
        <v>0</v>
      </c>
    </row>
    <row r="82" spans="1:10" s="34" customFormat="1" ht="15">
      <c r="A82" s="81" t="e">
        <f ca="1">_xlfn.CONCAT("(*",numtext(G83),"*)")</f>
        <v>#NAME?</v>
      </c>
      <c r="B82" s="81"/>
      <c r="C82" s="81"/>
      <c r="D82" s="81"/>
      <c r="E82" s="81"/>
      <c r="F82" s="37" t="s">
        <v>9</v>
      </c>
      <c r="G82" s="62">
        <f>+G81*0.16</f>
        <v>0</v>
      </c>
      <c r="H82" s="68"/>
      <c r="I82" s="68"/>
      <c r="J82" s="68"/>
    </row>
    <row r="83" spans="1:10" s="34" customFormat="1" ht="15">
      <c r="A83" s="81"/>
      <c r="B83" s="81"/>
      <c r="C83" s="81"/>
      <c r="D83" s="81"/>
      <c r="E83" s="81"/>
      <c r="F83" s="37" t="s">
        <v>10</v>
      </c>
      <c r="G83" s="62">
        <f>ROUND(G81+G82,2)</f>
        <v>0</v>
      </c>
      <c r="H83" s="68"/>
      <c r="I83" s="68"/>
      <c r="J83" s="68"/>
    </row>
    <row r="84" spans="8:10" s="34" customFormat="1" ht="15">
      <c r="H84" s="68"/>
      <c r="I84" s="68"/>
      <c r="J84" s="68"/>
    </row>
    <row r="85" spans="7:7" ht="15">
      <c r="G85" s="63"/>
    </row>
    <row r="86" spans="7:7" ht="15">
      <c r="G86" s="63"/>
    </row>
    <row r="87" spans="7:7" ht="15">
      <c r="G87" s="63"/>
    </row>
    <row r="88" spans="4:7" ht="15">
      <c r="D88" s="55"/>
      <c r="G88" s="63"/>
    </row>
    <row r="89" spans="4:7" ht="15">
      <c r="D89" s="55"/>
      <c r="G89" s="63"/>
    </row>
    <row r="90" spans="4:7" ht="15">
      <c r="D90" s="55"/>
      <c r="G90" s="63"/>
    </row>
    <row r="91" spans="4:4" ht="15">
      <c r="D91" s="66"/>
    </row>
  </sheetData>
  <autoFilter ref="A16:G52"/>
  <mergeCells count="13">
    <mergeCell ref="A82:E83"/>
    <mergeCell ref="B4:B5"/>
    <mergeCell ref="C1:F1"/>
    <mergeCell ref="C6:E6"/>
    <mergeCell ref="C7:E7"/>
    <mergeCell ref="C8:E8"/>
    <mergeCell ref="C3:F5"/>
    <mergeCell ref="A81:E81"/>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5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2026-05-08T21:00:37Z</cp:lastPrinted>
  <dcterms:created xsi:type="dcterms:W3CDTF">2018-12-17T16:20:56Z</dcterms:created>
  <dcterms:modified xsi:type="dcterms:W3CDTF">2026-05-08T22:13:58Z</dcterms:modified>
  <cp:category/>
</cp:coreProperties>
</file>