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09 CODIGO 132 JORGE\"/>
    </mc:Choice>
  </mc:AlternateContent>
  <bookViews>
    <workbookView xWindow="-120" yWindow="-120" windowWidth="29040" windowHeight="15720" activeTab="0"/>
  </bookViews>
  <sheets>
    <sheet name="CATALOGO" sheetId="5" r:id="rId3"/>
  </sheets>
  <definedNames>
    <definedName name="_xlnm._FilterDatabase" localSheetId="0" hidden="1">CATALOGO!$A$18:$J$53</definedName>
    <definedName name="area" localSheetId="0">#REF!</definedName>
    <definedName name="area">#REF!</definedName>
    <definedName name="_xlnm.Print_Area" localSheetId="0">CATALOGO!$B$1:$H$69</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CATALOGO!$I$67</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5"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<sst xmlns="http://schemas.openxmlformats.org/spreadsheetml/2006/main" count="133" uniqueCount="100">
  <si>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</si>
  <si>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</si>
  <si>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</si>
  <si>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</si>
  <si>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</si>
  <si>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</si>
  <si>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</si>
  <si>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</si>
  <si>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</si>
  <si>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</si>
  <si>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</si>
  <si>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</si>
  <si>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</si>
  <si>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</si>
  <si>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RAZÓN SOCIAL DEL CONTRATISTA:</t>
  </si>
  <si>
    <t>PRECIO UNITARIO ($) PROPUESTO</t>
  </si>
  <si>
    <t>PRECIO UNITARIO ($) PROPUESTO CON LETRA</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</si>
  <si>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</si>
  <si>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</si>
  <si>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</si>
  <si>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</si>
  <si>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</si>
  <si>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</si>
  <si>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</si>
  <si>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</si>
  <si>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E2</t>
  </si>
  <si>
    <t>TERRACERIAS</t>
  </si>
  <si>
    <t>HA</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</si>
  <si>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</si>
  <si>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A</t>
  </si>
  <si>
    <t>A1</t>
  </si>
  <si>
    <t>A2</t>
  </si>
  <si>
    <t>ESTRUCTURAS Y OBRAS DE DRENAJE</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</si>
  <si>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</si>
  <si>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M</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</si>
  <si>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</si>
  <si>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M3</t>
  </si>
  <si>
    <t>MAMPOSTERIA DE 3A CLASE JUNTEADA CON MORTERO CEMENTO ARENA TIPO II CON RESISTENCIA DE 7,5 MPA (76 KG/CM2 ) EN  MUROS, ALEROS Y CABEZOTES, INCLUYE: TODO LO NECESARIO PARA SU CORRECTA EJECUCION.</t>
  </si>
  <si>
    <t>LIMPIEZA DE LA SUPERFICIE DE RODAMIENTO Y ACOTAMIENTOS P.U.O.T. RETIRO DE OBJETOS EXTRAÑOS QUE AFECTEN LA COMODIDAD Y SEGURIDAD DEL USUARIO EN LA SUPERFICIE DE RODAMIENTO Y ACOTAMIENTOS, CARGA, FLETE Y ACARREO PARA DISPOSICION FINAL DE LOS RESIDUOS ACOPIADOS EN DEPOSITO PROPUESTO POR EL CONTRATISTA Y AUTORIZADO POR LA DEPENDENCIA,  INCLUYE: HERRAMIENTAS, EQUIPO, MANO DE OBRA, SEÑALAMIENTO Y TODO LO NECESARIO PARA SU CORRECTA EJECUCIÓN. (N·CSV·CAR·2·02·00).</t>
  </si>
  <si>
    <t>M2</t>
  </si>
  <si>
    <t>REPARACION MAYOR DE CUNETAS Y CONTRACUNETAS CON CONCRETO HIDRÁULICO DE F'C= 150 KGS/CM2 Y 0.15 M2 DE SECCION TRANSVERSAL DE CUNETA CONSIDERANDO 10 CM, DE ESPESOR, RESANE DE GRIETAS, RELLENO DE OQUEADES,  REPOSICION DE CONCRETO O ZAMPEADO, REPOSICION DE JUNTEO EN ZAMPEADO, LIMPIEZAS, P.U.O.T. (INCISO J. DE LA NORMA N-CSV-CAR-4-01-001)</t>
  </si>
  <si>
    <t>BORDILLOS DE CONCRETO HIDRAULICO (P.U.O.T.) DE F´C=150 KG/CM2, T.M.A. 3/4" DE FORMA TRAPEZOIDAL CON BASE DE 15 CM Y CORONA 8 CM  Y UNA ALTURA DE 12 CM, CONSIDERANDO REFUERZO CON VARILLA DE ANCLAJE DE 5/8" LINEALMENTE Y ANCLAS @ 2.00 MTS DE 20 CM. EL CONCEPTO INCLUYE: CIMBRA, FABRICACIÓN EN OBRA DE CONCRETO HIDRAULICO, CARRETILLEO DEL CONCRETO AL SITIO DE UTILIZACIÓN, FORMACIÓN Y TERMINADO DE BORDILLO, CURADO, DESCIMBRADO, SUMINISTRO DE LOS MATERIALES, DESPERDICIOS, HERRAMIENTA, EQUIPO, MANO DE OBRA Y TODO LO NECESARIO PARA SU CORRECTA EJECUCIÓN (INCISO J DE LA NORMA N-CTR-CAR-1-03-007).</t>
  </si>
  <si>
    <t>A3</t>
  </si>
  <si>
    <t>PAVIMENTOS</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</si>
  <si>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</si>
  <si>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</si>
  <si>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RECUPERACION  EN FRIO DE PAVIMENTOS ASFALTICOS MEDIANTE DESINTEGRACIÓN MECANICA DE LA CARPETA ASFÁLTICA EXISTENTE  Y PARTE O LA TOTALIDAD DEL MATERIAL DE BASE O SUBBASE EN LOS ESTRATOS PRESENTES HASTA UN ESPESOR DE 25 CM O HASTA DONDE LO DICTAMINE EL ESTUDIO DE MECANICA DE SUELOS, PROCESO EFECTUADO POR MEDIOS MECÁNICOS CON RECUPERADORA  O EQUIPO SIMILAR PARA RECUPERADO EN FRIO, CONSIDERANDO REMEZCLAR EN EL LUGAR EL MATERIAL RECUPERADO CON UN 30% DE MATERIALES PÉTREOS NUEVOS, Y 35 KG DE CEMENTOS GRIS O ASI LO INDIQUE LA MECANICA DE SUELOS, INCLUYE: TENDIDO, HOMOGENEIZADO, CONFORMADO, AFINE Y  COMPACTACION DEL MATERIAL COMO BASE HIDRAULICA DE 25 CM DE ESPESOR COMPACTO  O COMO LA CAPA ESTRUCTURAL QUE DETERMINE EL PROYECTO  Y EL DICTAMEN DE LABORATORIO YA SEA COMO CAPA DE BASE, SUBBASE O SUBRASANTE  DEBIENDO PRESENTAR UN GRADO DE COMPACTACION DEL 100% DE SU P.V.S.M. DE LA PRUEBA AASHTO MODIFICADA; CONISEDERANDO EL  EQUIPO, HERRAMIENTA, MANO DE OBRA, SEÑALAMIENTO Y TODO LO NECESARIO PARA SU CORRECTA EJECUCIÓN. (N-CSV-CAR-4-02-001/03)</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</si>
  <si>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</si>
  <si>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RENIVELACIÓN LOCAL CON MEZCLA ASFÁLTICA EN FRIO O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</si>
  <si>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CONSTRUCCIÓN DE CARPETA DE CONCRETO ASFÁLTICO EN CALIENTE DE 4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64-22 (PRODUCIDO POR PEMEX COMO EKBE), COMPACTADA AL 95% DE SU P.V.S.M., P.U.O.T. (INCISO J. DE LA NORMA N-CTR-CAR-1-04-006)</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</si>
  <si>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</si>
  <si>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SEÑALAMIENTO</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</si>
  <si>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</si>
  <si>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</si>
  <si>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</si>
  <si>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PZA</t>
  </si>
  <si>
    <t>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</si>
  <si>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56 X 178 CM. CON LA LEYENDA ACABADO TIPO "A" ALTA INTENSIDAD 10 AÑOS DE DURACION, LAMINA TIPO CHAROLA  CALIBRE 16 ROLADA EN CALIENTE, , 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</si>
  <si>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 xml:space="preserve">SUMINISTRO Y COLOCACIÓN DE SEÑAL CON UN (1) TABLERO DE 40 X 178 CM., CON LEYENDA ACABADO TIPO "A" ALTA INTENSIDAD 10 AÑOS DE DURACION, LAMINA TIPO CHAROLA  CALIBRE 16, ROLADA EN CALIENTE,  ESQUINAS ELABORADAS METODO EMBUTIDO (NO CORTE, NI SOLDADAS),  GALVANIZADA POR INMERSION EN CALIENTE, SOPORTE (OREJAS) CAL 16 REMACHE SOLIDO 3/16 PUNZONADAS ( NO SOLDADAS) ,PELICULA ANTI GRAFFITI DE ,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</si>
  <si>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SEÑAL CON DOS (2) TABLEROS DE 40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</si>
  <si>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LA LEYENDA DE  " KM" CON RUTA DE 30 X 120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DESMANTELAMIENTO, CORTE , RETIRO Y TRASLADO DE SEÑAL A LUGAR DONDE INDIQUE LA RESIDENCIA.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</si>
  <si>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</si>
  <si>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45 X 60 CM. CON 1 TABLERO ACABADO TIPO "A" ALTA INTENSIDAD 10 AÑOS DE DURACION, LAMINA LISA  CALIBRE 16, GALVANIZADA POR INMERSION EN CALIENTE,PELICULA ANTI GRAFFITI DE ,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</si>
  <si>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</si>
  <si>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SUMINISTRO Y COLOCACIÓN DE FANTASMAS DE 13 CM. DE DIÁMETRO Y 110 CM. DE ALTURA, DE CONCRETO HIDRÁULICO (CLASIFICACIÓN OD-6)</t>
  </si>
  <si>
    <t>SIOP-E-ICAR-OB-LP-0209-2026</t>
  </si>
  <si>
    <t>Conservación periódica y conservación rutinaria de la carretera 223, tramo Mexticacán - El Santuario, en el municipio de Mexticacán, Jalisco.</t>
  </si>
  <si>
    <t>B</t>
  </si>
  <si>
    <t>B1</t>
  </si>
  <si>
    <t>B2</t>
  </si>
  <si>
    <t>B3</t>
  </si>
  <si>
    <t>CONSERVACION RUTINARIA 0+000 AL 4+900</t>
  </si>
  <si>
    <t>CONSERVACION PERIODICA 0+000 AL 4+900</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</si>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</sst>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
    <numFmt numFmtId="168"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name val="Calibri"/>
      <family val="2"/>
    </font>
    <font>
      <b/>
      <sz val="12"/>
      <name val="Calibri"/>
      <family val="2"/>
      <scheme val="minor"/>
    </font>
    <font>
      <b/>
      <sz val="8"/>
      <color theme="1" tint="0.0499899983406067"/>
      <name val="Arial"/>
      <family val="2"/>
    </font>
    <font>
      <sz val="8"/>
      <name val="Arial"/>
      <family val="2"/>
    </font>
    <font>
      <b/>
      <sz val="8"/>
      <name val="Arial"/>
      <family val="2"/>
    </font>
    <font>
      <b/>
      <sz val="16"/>
      <name val="Calibri"/>
      <family val="2"/>
    </font>
    <font>
      <sz val="16"/>
      <name val="Calibri"/>
      <family val="2"/>
    </font>
    <font>
      <b/>
      <sz val="10"/>
      <color rgb="FF006600"/>
      <name val="Calibri"/>
      <family val="2"/>
      <scheme val="minor"/>
    </font>
    <font>
      <b/>
      <sz val="8"/>
      <color theme="1"/>
      <name val="Arial"/>
      <family val="2"/>
    </font>
    <font>
      <b/>
      <sz val="10"/>
      <color theme="4"/>
      <name val="Calibri"/>
      <family val="2"/>
      <scheme val="minor"/>
    </font>
    <font>
      <b/>
      <sz val="8"/>
      <color rgb="FF006600"/>
      <name val="Arial"/>
      <family val="2"/>
    </font>
    <font>
      <sz val="10"/>
      <color rgb="FF006600"/>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5">
    <border>
      <left/>
      <right/>
      <top/>
      <bottom/>
      <diagonal/>
    </border>
    <border>
      <left style="medium">
        <color auto="1"/>
      </left>
      <right style="medium">
        <color auto="1"/>
      </right>
      <top/>
      <bottom/>
    </border>
    <border>
      <left style="medium">
        <color auto="1"/>
      </left>
      <right style="medium">
        <color auto="1"/>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0" fontId="0" fillId="0" borderId="0">
      <alignment/>
      <protection/>
    </xf>
    <xf numFmtId="0" fontId="2" fillId="0" borderId="0">
      <alignment/>
      <protection/>
    </xf>
    <xf numFmtId="44" fontId="2"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cellStyleXfs>
  <cellXfs count="105">
    <xf numFmtId="0" fontId="0" fillId="0" borderId="0" xfId="0"/>
    <xf numFmtId="0" fontId="4" fillId="0" borderId="1" xfId="20" applyFont="1" applyBorder="1" applyAlignment="1">
      <alignment horizontal="center" vertical="top" wrapText="1"/>
      <protection/>
    </xf>
    <xf numFmtId="0" fontId="4" fillId="0" borderId="2" xfId="20" applyFont="1" applyBorder="1" applyAlignment="1">
      <alignment horizontal="center" vertical="top"/>
      <protection/>
    </xf>
    <xf numFmtId="0" fontId="5" fillId="0" borderId="2"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1"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2"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4" fontId="4" fillId="0" borderId="0" xfId="20" applyNumberFormat="1" applyFont="1" applyAlignment="1">
      <alignment vertical="top"/>
      <protection/>
    </xf>
    <xf numFmtId="4" fontId="5" fillId="0" borderId="0" xfId="20" applyNumberFormat="1" applyFont="1" applyAlignment="1">
      <alignment horizontal="left" vertical="top" shrinkToFit="1"/>
      <protection/>
    </xf>
    <xf numFmtId="49" fontId="5" fillId="0" borderId="0" xfId="20" applyNumberFormat="1" applyFont="1" applyAlignment="1">
      <alignment horizontal="left" vertical="top"/>
      <protection/>
    </xf>
    <xf numFmtId="0" fontId="5" fillId="0" borderId="0" xfId="20" applyFont="1" applyAlignment="1">
      <alignment horizontal="center" vertical="top" wrapText="1"/>
      <protection/>
    </xf>
    <xf numFmtId="4" fontId="5" fillId="0" borderId="0" xfId="20" applyNumberFormat="1" applyFont="1" applyAlignment="1">
      <alignment horizontal="right" vertical="top"/>
      <protection/>
    </xf>
    <xf numFmtId="164" fontId="5" fillId="0" borderId="0" xfId="22" applyNumberFormat="1" applyFont="1" applyFill="1" applyAlignment="1">
      <alignment horizontal="right" vertical="top"/>
    </xf>
    <xf numFmtId="164" fontId="5" fillId="0" borderId="0" xfId="22" applyNumberFormat="1" applyFont="1" applyAlignment="1">
      <alignment horizontal="right" vertical="top"/>
    </xf>
    <xf numFmtId="0" fontId="5" fillId="0" borderId="0" xfId="23" applyFont="1" applyAlignment="1">
      <alignment vertical="top"/>
      <protection/>
    </xf>
    <xf numFmtId="49" fontId="3" fillId="0" borderId="0" xfId="20" applyNumberFormat="1" applyFont="1" applyAlignment="1">
      <alignment horizontal="left" vertical="top"/>
      <protection/>
    </xf>
    <xf numFmtId="0" fontId="3" fillId="0" borderId="0" xfId="20" applyFont="1" applyAlignment="1">
      <alignment horizontal="center" vertical="top" wrapText="1"/>
      <protection/>
    </xf>
    <xf numFmtId="166" fontId="3" fillId="0" borderId="0" xfId="20" applyNumberFormat="1" applyFont="1" applyAlignment="1">
      <alignment horizontal="right" vertical="top"/>
      <protection/>
    </xf>
    <xf numFmtId="4" fontId="7" fillId="0" borderId="0" xfId="20" applyNumberFormat="1" applyFont="1" applyAlignment="1">
      <alignment horizontal="center" vertical="top"/>
      <protection/>
    </xf>
    <xf numFmtId="164" fontId="7" fillId="0" borderId="0" xfId="22" applyNumberFormat="1" applyFont="1" applyAlignment="1">
      <alignment vertical="top"/>
    </xf>
    <xf numFmtId="164" fontId="3" fillId="0" borderId="0" xfId="22" applyNumberFormat="1" applyFont="1" applyAlignment="1">
      <alignment vertical="top"/>
    </xf>
    <xf numFmtId="0" fontId="9" fillId="0" borderId="0" xfId="20" applyFont="1" applyAlignment="1">
      <alignment horizontal="center" vertical="top" wrapText="1"/>
      <protection/>
    </xf>
    <xf numFmtId="0" fontId="10" fillId="3" borderId="0" xfId="20" applyFont="1" applyFill="1" applyAlignment="1">
      <alignment vertical="top"/>
      <protection/>
    </xf>
    <xf numFmtId="0" fontId="7" fillId="3" borderId="0" xfId="20" applyFont="1" applyFill="1" applyAlignment="1">
      <alignment horizontal="center" vertical="top"/>
      <protection/>
    </xf>
    <xf numFmtId="0" fontId="10" fillId="3" borderId="0" xfId="20" applyFont="1" applyFill="1" applyAlignment="1">
      <alignment horizontal="center" vertical="top"/>
      <protection/>
    </xf>
    <xf numFmtId="167" fontId="10" fillId="3" borderId="0" xfId="20" applyNumberFormat="1" applyFont="1" applyFill="1" applyAlignment="1">
      <alignment vertical="top"/>
      <protection/>
    </xf>
    <xf numFmtId="49" fontId="8" fillId="0" borderId="0" xfId="20" applyNumberFormat="1" applyFont="1" applyAlignment="1">
      <alignment horizontal="left" vertical="top"/>
      <protection/>
    </xf>
    <xf numFmtId="164" fontId="8" fillId="0" borderId="0" xfId="20" applyNumberFormat="1" applyFont="1" applyAlignment="1">
      <alignment vertical="top"/>
      <protection/>
    </xf>
    <xf numFmtId="0" fontId="7" fillId="0" borderId="2" xfId="20" applyFont="1" applyBorder="1" applyAlignment="1">
      <alignment horizontal="center" vertical="top"/>
      <protection/>
    </xf>
    <xf numFmtId="4" fontId="7" fillId="0" borderId="0" xfId="20" applyNumberFormat="1" applyFont="1" applyAlignment="1">
      <alignment horizontal="justify" vertical="top" wrapText="1"/>
      <protection/>
    </xf>
    <xf numFmtId="0" fontId="6" fillId="2" borderId="0" xfId="23" applyFont="1" applyFill="1" applyAlignment="1">
      <alignment horizontal="justify" vertical="top"/>
      <protection/>
    </xf>
    <xf numFmtId="165" fontId="6" fillId="2" borderId="0" xfId="23" applyNumberFormat="1" applyFont="1" applyFill="1" applyAlignment="1">
      <alignment vertical="top"/>
      <protection/>
    </xf>
    <xf numFmtId="0" fontId="4" fillId="0" borderId="0" xfId="20" applyFont="1" applyAlignment="1">
      <alignment horizontal="justify" vertical="top"/>
      <protection/>
    </xf>
    <xf numFmtId="8" fontId="4" fillId="0" borderId="0" xfId="20" applyNumberFormat="1" applyFont="1" applyAlignment="1">
      <alignment vertical="top"/>
      <protection/>
    </xf>
    <xf numFmtId="49" fontId="7" fillId="0" borderId="0" xfId="20" applyNumberFormat="1" applyFont="1" applyAlignment="1">
      <alignment horizontal="left" vertical="top"/>
      <protection/>
    </xf>
    <xf numFmtId="0" fontId="11" fillId="0" borderId="0" xfId="20" applyFont="1" applyAlignment="1">
      <alignment horizontal="justify" vertical="top"/>
      <protection/>
    </xf>
    <xf numFmtId="0" fontId="12" fillId="0" borderId="0" xfId="20" applyFont="1" applyAlignment="1">
      <alignment horizontal="justify" vertical="top" wrapText="1"/>
      <protection/>
    </xf>
    <xf numFmtId="0" fontId="13" fillId="0" borderId="0" xfId="20" applyFont="1" applyAlignment="1">
      <alignment vertical="top"/>
      <protection/>
    </xf>
    <xf numFmtId="0" fontId="16" fillId="0" borderId="0" xfId="20" applyFont="1" applyAlignment="1">
      <alignment horizontal="justify" vertical="top"/>
      <protection/>
    </xf>
    <xf numFmtId="4" fontId="3" fillId="0" borderId="0" xfId="20" applyNumberFormat="1" applyFont="1" applyAlignment="1">
      <alignment horizontal="right" vertical="top" wrapText="1"/>
      <protection/>
    </xf>
    <xf numFmtId="164" fontId="3" fillId="0" borderId="0" xfId="30" applyNumberFormat="1" applyFont="1" applyAlignment="1">
      <alignment horizontal="right" vertical="top" wrapText="1"/>
    </xf>
    <xf numFmtId="0" fontId="17" fillId="0" borderId="0" xfId="20" applyFont="1" applyAlignment="1">
      <alignment horizontal="justify" vertical="top"/>
      <protection/>
    </xf>
    <xf numFmtId="0" fontId="18" fillId="0" borderId="0" xfId="20" applyFont="1" applyAlignment="1">
      <alignment horizontal="center" vertical="top" wrapText="1"/>
      <protection/>
    </xf>
    <xf numFmtId="166" fontId="18" fillId="0" borderId="0" xfId="20" applyNumberFormat="1" applyFont="1" applyAlignment="1">
      <alignment horizontal="right" vertical="top"/>
      <protection/>
    </xf>
    <xf numFmtId="164" fontId="18" fillId="0" borderId="0" xfId="25" applyNumberFormat="1" applyFont="1" applyFill="1" applyAlignment="1">
      <alignment horizontal="right" vertical="top"/>
    </xf>
    <xf numFmtId="4" fontId="18" fillId="0" borderId="0" xfId="20" applyNumberFormat="1" applyFont="1" applyAlignment="1">
      <alignment horizontal="center" vertical="top"/>
      <protection/>
    </xf>
    <xf numFmtId="0" fontId="19" fillId="0" borderId="0" xfId="20" applyFont="1" applyAlignment="1">
      <alignment horizontal="justify" vertical="top"/>
      <protection/>
    </xf>
    <xf numFmtId="0" fontId="20" fillId="0" borderId="0" xfId="20" applyFont="1" applyAlignment="1">
      <alignment horizontal="center" vertical="top" wrapText="1"/>
      <protection/>
    </xf>
    <xf numFmtId="4" fontId="20" fillId="0" borderId="0" xfId="20" applyNumberFormat="1" applyFont="1" applyAlignment="1">
      <alignment horizontal="right" vertical="top"/>
      <protection/>
    </xf>
    <xf numFmtId="164" fontId="20" fillId="0" borderId="0" xfId="25" applyNumberFormat="1" applyFont="1" applyAlignment="1">
      <alignment horizontal="right" vertical="top"/>
    </xf>
    <xf numFmtId="4" fontId="16" fillId="0" borderId="0" xfId="20" applyNumberFormat="1" applyFont="1" applyAlignment="1">
      <alignment horizontal="center" vertical="top"/>
      <protection/>
    </xf>
    <xf numFmtId="164" fontId="16" fillId="0" borderId="0" xfId="24" applyNumberFormat="1" applyFont="1" applyFill="1" applyAlignment="1">
      <alignment vertical="top"/>
    </xf>
    <xf numFmtId="168" fontId="3" fillId="0" borderId="0" xfId="32" applyNumberFormat="1" applyFont="1" applyAlignment="1">
      <alignment horizontal="right" vertical="top"/>
    </xf>
    <xf numFmtId="0" fontId="14" fillId="0" borderId="1" xfId="20" applyFont="1" applyBorder="1" applyAlignment="1">
      <alignment horizontal="center" vertical="top"/>
      <protection/>
    </xf>
    <xf numFmtId="0" fontId="14" fillId="0" borderId="8" xfId="20" applyFont="1" applyBorder="1" applyAlignment="1">
      <alignment horizontal="center"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0" fontId="6" fillId="2" borderId="0" xfId="23" applyFont="1" applyFill="1" applyAlignment="1">
      <alignment horizontal="center" vertical="top"/>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0" fontId="15" fillId="0" borderId="4" xfId="20" applyFont="1" applyBorder="1" applyAlignment="1">
      <alignment horizontal="center" vertical="top"/>
      <protection/>
    </xf>
    <xf numFmtId="0" fontId="15" fillId="0" borderId="0" xfId="20" applyFont="1" applyAlignment="1">
      <alignment horizontal="center" vertical="top"/>
      <protection/>
    </xf>
    <xf numFmtId="0" fontId="15" fillId="0" borderId="5" xfId="20" applyFont="1" applyBorder="1" applyAlignment="1">
      <alignment horizontal="center" vertical="top"/>
      <protection/>
    </xf>
    <xf numFmtId="0" fontId="15" fillId="0" borderId="9" xfId="20" applyFont="1" applyBorder="1" applyAlignment="1">
      <alignment horizontal="center" vertical="top"/>
      <protection/>
    </xf>
    <xf numFmtId="0" fontId="15" fillId="0" borderId="10" xfId="20" applyFont="1" applyBorder="1" applyAlignment="1">
      <alignment horizontal="center" vertical="top"/>
      <protection/>
    </xf>
    <xf numFmtId="0" fontId="15" fillId="0" borderId="7" xfId="20" applyFont="1" applyBorder="1" applyAlignment="1">
      <alignment horizontal="center" vertical="top"/>
      <protection/>
    </xf>
    <xf numFmtId="0" fontId="4" fillId="0" borderId="1" xfId="20" applyFont="1" applyBorder="1" applyAlignment="1">
      <alignment horizontal="center" vertical="top" wrapText="1"/>
      <protection/>
    </xf>
    <xf numFmtId="0" fontId="4" fillId="0" borderId="8" xfId="20" applyFont="1" applyBorder="1" applyAlignment="1">
      <alignment horizontal="center" vertical="top" wrapText="1"/>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0" fontId="3" fillId="0" borderId="1" xfId="20" applyFont="1" applyBorder="1" applyAlignment="1">
      <alignment horizontal="justify" vertical="top"/>
      <protection/>
    </xf>
    <xf numFmtId="0" fontId="3" fillId="0" borderId="8" xfId="20" applyFont="1" applyBorder="1" applyAlignment="1">
      <alignment horizontal="justify"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5" fillId="0" borderId="1" xfId="20" applyFont="1" applyBorder="1" applyAlignment="1">
      <alignment horizontal="left" vertical="top"/>
      <protection/>
    </xf>
    <xf numFmtId="0" fontId="5" fillId="0" borderId="8" xfId="20" applyFont="1" applyBorder="1" applyAlignment="1">
      <alignment horizontal="lef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Normal 2 2 2" xfId="26"/>
    <cellStyle name="Moneda 3" xfId="27"/>
    <cellStyle name="Normal 5" xfId="28"/>
    <cellStyle name="Normal 3 2" xfId="29"/>
    <cellStyle name="Moneda 2 2 2" xfId="30"/>
    <cellStyle name="Moneda 2 3" xfId="31"/>
    <cellStyle name="Porcentaje" xfId="32"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63500</xdr:colOff>
      <xdr:row>2</xdr:row>
      <xdr:rowOff>133350</xdr:rowOff>
    </xdr:from>
    <xdr:to>
      <xdr:col>2</xdr:col>
      <xdr:colOff>746</xdr:colOff>
      <xdr:row>7</xdr:row>
      <xdr:rowOff>130810</xdr:rowOff>
    </xdr:to>
    <xdr:pic>
      <xdr:nvPicPr>
        <xdr:cNvPr id="2" name="Imagen 1">
          <a:extLst>
            <a:ext uri="{FF2B5EF4-FFF2-40B4-BE49-F238E27FC236}">
              <a16:creationId xmlns:a16="http://schemas.microsoft.com/office/drawing/2014/main" id="{d3f0c4bd-30a1-4864-8a74-8dd6212880b4}"/>
            </a:ext>
          </a:extLst>
        </xdr:cNvPr>
        <xdr:cNvPicPr>
          <a:picLocks noChangeAspect="1"/>
        </xdr:cNvPicPr>
      </xdr:nvPicPr>
      <xdr:blipFill>
        <a:blip r:embed="rId1"/>
        <a:stretch>
          <a:fillRect/>
        </a:stretch>
      </xdr:blipFill>
      <xdr:spPr>
        <a:xfrm>
          <a:off x="676275" y="514350"/>
          <a:ext cx="1304925" cy="1190625"/>
        </a:xfrm>
        <a:prstGeom prst="rect"/>
      </xdr:spPr>
    </xdr:pic>
    <xdr:clientData/>
  </xdr:twoCellAnchor>
  <xdr:twoCellAnchor editAs="oneCell">
    <xdr:from>
      <xdr:col>7</xdr:col>
      <xdr:colOff>60960</xdr:colOff>
      <xdr:row>2</xdr:row>
      <xdr:rowOff>313689</xdr:rowOff>
    </xdr:from>
    <xdr:to>
      <xdr:col>7</xdr:col>
      <xdr:colOff>1618615</xdr:colOff>
      <xdr:row>4</xdr:row>
      <xdr:rowOff>210471</xdr:rowOff>
    </xdr:to>
    <xdr:pic>
      <xdr:nvPicPr>
        <xdr:cNvPr id="3" name="Imagen 2">
          <a:extLst>
            <a:ext uri="{FF2B5EF4-FFF2-40B4-BE49-F238E27FC236}">
              <a16:creationId xmlns:a16="http://schemas.microsoft.com/office/drawing/2014/main" id="{dfc5cc9b-ac58-4bfc-aea6-3d6ca0e256bf}"/>
            </a:ext>
          </a:extLst>
        </xdr:cNvPr>
        <xdr:cNvPicPr>
          <a:picLocks noChangeAspect="1"/>
        </xdr:cNvPicPr>
      </xdr:nvPicPr>
      <xdr:blipFill>
        <a:blip r:embed="rId2"/>
        <a:stretch>
          <a:fillRect/>
        </a:stretch>
      </xdr:blipFill>
      <xdr:spPr>
        <a:xfrm>
          <a:off x="10668000" y="695325"/>
          <a:ext cx="1562100" cy="48577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04CAD56-2C87-4C7C-9368-A8D6C5188162}">
  <sheetPr codeName="Hoja1">
    <pageSetUpPr fitToPage="1"/>
  </sheetPr>
  <dimension ref="B1:I69"/>
  <sheetViews>
    <sheetView showGridLines="0" showZeros="0" tabSelected="1" view="pageBreakPreview" zoomScaleNormal="100" zoomScaleSheetLayoutView="100" workbookViewId="0" topLeftCell="A10">
      <selection pane="topLeft" activeCell="F21" sqref="F21:F53"/>
    </sheetView>
  </sheetViews>
  <sheetFormatPr defaultColWidth="9.14428571428571" defaultRowHeight="15"/>
  <cols>
    <col min="1" max="1" width="9.14285714285714" style="5"/>
    <col min="2" max="2" width="20.5714285714286" style="5" customWidth="1"/>
    <col min="3" max="3" width="56.8571428571429" style="5" customWidth="1"/>
    <col min="4" max="4" width="13.7142857142857" style="5" customWidth="1"/>
    <col min="5" max="5" width="15.1428571428571" style="5" customWidth="1"/>
    <col min="6" max="6" width="17.8571428571429" style="5" customWidth="1"/>
    <col min="7" max="7" width="25.8571428571429" style="5" customWidth="1"/>
    <col min="8" max="8" width="24.2857142857143" style="5" customWidth="1"/>
    <col min="9" max="9" width="24.8571428571429" style="5" bestFit="1" customWidth="1"/>
    <col min="10" max="10" width="10.4285714285714" style="5" bestFit="1" customWidth="1"/>
    <col min="11" max="16384" width="9.14285714285714" style="5"/>
  </cols>
  <sheetData>
    <row r="1" spans="2:8" ht="15">
      <c r="B1" s="3"/>
      <c r="C1" s="2" t="s">
        <v>11</v>
      </c>
      <c r="D1" s="84" t="s">
        <v>23</v>
      </c>
      <c r="E1" s="85"/>
      <c r="F1" s="85"/>
      <c r="G1" s="86"/>
      <c r="H1" s="4"/>
    </row>
    <row r="2" spans="2:8" ht="15">
      <c r="B2" s="6"/>
      <c r="C2" s="1" t="s">
        <v>12</v>
      </c>
      <c r="D2" s="7"/>
      <c r="E2" s="8"/>
      <c r="F2" s="8"/>
      <c r="G2" s="9"/>
      <c r="H2" s="10"/>
    </row>
    <row r="3" spans="2:8" ht="33.75" customHeight="1">
      <c r="B3" s="6"/>
      <c r="C3" s="46" t="s">
        <v>21</v>
      </c>
      <c r="D3" s="87" t="s">
        <v>65</v>
      </c>
      <c r="E3" s="88"/>
      <c r="F3" s="88"/>
      <c r="G3" s="89"/>
      <c r="H3" s="10"/>
    </row>
    <row r="4" spans="2:8" ht="12.75" customHeight="1">
      <c r="B4" s="6"/>
      <c r="C4" s="93"/>
      <c r="D4" s="87"/>
      <c r="E4" s="88"/>
      <c r="F4" s="88"/>
      <c r="G4" s="89"/>
      <c r="H4" s="10"/>
    </row>
    <row r="5" spans="2:8" ht="18.75" customHeight="1" thickBot="1">
      <c r="B5" s="6"/>
      <c r="C5" s="94"/>
      <c r="D5" s="90"/>
      <c r="E5" s="91"/>
      <c r="F5" s="91"/>
      <c r="G5" s="92"/>
      <c r="H5" s="10"/>
    </row>
    <row r="6" spans="2:8" ht="13.5" customHeight="1">
      <c r="B6" s="6"/>
      <c r="C6" s="11" t="s">
        <v>0</v>
      </c>
      <c r="D6" s="95" t="s">
        <v>17</v>
      </c>
      <c r="E6" s="96"/>
      <c r="F6" s="96"/>
      <c r="G6" s="12"/>
      <c r="H6" s="10"/>
    </row>
    <row r="7" spans="2:8" ht="15">
      <c r="B7" s="6"/>
      <c r="C7" s="97" t="s">
        <v>66</v>
      </c>
      <c r="D7" s="99" t="s">
        <v>18</v>
      </c>
      <c r="E7" s="100"/>
      <c r="F7" s="100"/>
      <c r="G7" s="13"/>
      <c r="H7" s="10"/>
    </row>
    <row r="8" spans="2:8" ht="17.25" customHeight="1">
      <c r="B8" s="6"/>
      <c r="C8" s="97"/>
      <c r="D8" s="99" t="s">
        <v>1</v>
      </c>
      <c r="E8" s="100"/>
      <c r="F8" s="100"/>
      <c r="G8" s="14"/>
      <c r="H8" s="10"/>
    </row>
    <row r="9" spans="2:8" ht="14.25" customHeight="1" thickBot="1">
      <c r="B9" s="6"/>
      <c r="C9" s="98"/>
      <c r="D9" s="101" t="s">
        <v>13</v>
      </c>
      <c r="E9" s="102"/>
      <c r="F9" s="102"/>
      <c r="G9" s="15"/>
      <c r="H9" s="16"/>
    </row>
    <row r="10" spans="2:8" ht="17.25" customHeight="1">
      <c r="B10" s="6"/>
      <c r="C10" s="17" t="s">
        <v>14</v>
      </c>
      <c r="D10" s="84" t="s">
        <v>24</v>
      </c>
      <c r="E10" s="85"/>
      <c r="F10" s="85"/>
      <c r="G10" s="86"/>
      <c r="H10" s="53" t="s">
        <v>22</v>
      </c>
    </row>
    <row r="11" spans="2:8" ht="15">
      <c r="B11" s="6"/>
      <c r="C11" s="103"/>
      <c r="D11" s="18">
        <v>0</v>
      </c>
      <c r="E11" s="19"/>
      <c r="F11" s="19"/>
      <c r="G11" s="20"/>
      <c r="H11" s="78" t="s">
        <v>25</v>
      </c>
    </row>
    <row r="12" spans="2:8" ht="15.75" customHeight="1" thickBot="1">
      <c r="B12" s="21"/>
      <c r="C12" s="104"/>
      <c r="D12" s="22"/>
      <c r="E12" s="23"/>
      <c r="F12" s="23"/>
      <c r="G12" s="24"/>
      <c r="H12" s="79"/>
    </row>
    <row r="13" spans="5:5" ht="15.75" thickBot="1">
      <c r="E13" s="25"/>
    </row>
    <row r="14" spans="2:8" ht="15.75" customHeight="1" thickBot="1">
      <c r="B14" s="80" t="s">
        <v>19</v>
      </c>
      <c r="C14" s="81"/>
      <c r="D14" s="81"/>
      <c r="E14" s="81"/>
      <c r="F14" s="81"/>
      <c r="G14" s="81"/>
      <c r="H14" s="82"/>
    </row>
    <row r="15" spans="2:8" ht="15.75" thickBot="1">
      <c r="B15" s="26"/>
      <c r="C15" s="26"/>
      <c r="D15" s="26"/>
      <c r="E15" s="26"/>
      <c r="F15" s="26"/>
      <c r="G15" s="26"/>
      <c r="H15" s="26"/>
    </row>
    <row r="16" spans="2:8" s="31" customFormat="1" ht="40.5" customHeight="1" thickBot="1">
      <c r="B16" s="27" t="s">
        <v>2</v>
      </c>
      <c r="C16" s="28" t="s">
        <v>3</v>
      </c>
      <c r="D16" s="28" t="s">
        <v>4</v>
      </c>
      <c r="E16" s="28" t="s">
        <v>5</v>
      </c>
      <c r="F16" s="29" t="s">
        <v>15</v>
      </c>
      <c r="G16" s="29" t="s">
        <v>16</v>
      </c>
      <c r="H16" s="30" t="s">
        <v>6</v>
      </c>
    </row>
    <row r="17" spans="2:9" ht="40.15" customHeight="1">
      <c r="B17" s="59"/>
      <c r="C17" s="60" t="str">
        <f>+C7</f>
        <v>Conservación periódica y conservación rutinaria de la carretera 223, tramo Mexticacán - El Santuario, en el municipio de Mexticacán, Jalisco.</v>
      </c>
      <c r="D17" s="41"/>
      <c r="E17" s="42"/>
      <c r="F17" s="77"/>
      <c r="G17" s="43"/>
      <c r="H17" s="44">
        <f>+H19+H28</f>
        <v>0</v>
      </c>
      <c r="I17" s="33"/>
    </row>
    <row r="18" spans="2:9" ht="15">
      <c r="B18" s="40"/>
      <c r="C18" s="61"/>
      <c r="D18" s="41"/>
      <c r="E18" s="64"/>
      <c r="F18" s="65"/>
      <c r="G18" s="54"/>
      <c r="H18" s="45"/>
      <c r="I18" s="33"/>
    </row>
    <row r="19" spans="2:9" ht="15">
      <c r="B19" s="51" t="s">
        <v>29</v>
      </c>
      <c r="C19" s="66" t="s">
        <v>71</v>
      </c>
      <c r="D19" s="67"/>
      <c r="E19" s="68"/>
      <c r="F19" s="69"/>
      <c r="G19" s="70"/>
      <c r="H19" s="52">
        <f>+H20+H22+H26</f>
        <v>0</v>
      </c>
      <c r="I19" s="33"/>
    </row>
    <row r="20" spans="2:9" ht="15">
      <c r="B20" s="63" t="s">
        <v>30</v>
      </c>
      <c r="C20" s="71" t="s">
        <v>26</v>
      </c>
      <c r="D20" s="72"/>
      <c r="E20" s="73"/>
      <c r="F20" s="74"/>
      <c r="G20" s="75"/>
      <c r="H20" s="76">
        <f>SUM(H21)</f>
        <v>0</v>
      </c>
      <c r="I20" s="33"/>
    </row>
    <row r="21" spans="2:9" ht="123.75">
      <c r="B21" s="40" t="s">
        <v>73</v>
      </c>
      <c r="C21" s="61" t="s">
        <v>28</v>
      </c>
      <c r="D21" s="41" t="s">
        <v>27</v>
      </c>
      <c r="E21" s="64">
        <v>3.47</v>
      </c>
      <c r="F21" s="65"/>
      <c r="G21" s="54" t="str" cm="1">
        <f t="array" ref="G21">+numtext(F21)</f>
        <v>CERO PESOS 00/100 M.N.</v>
      </c>
      <c r="H21" s="45">
        <f>+ROUND(F21*E21,2)</f>
        <v>0</v>
      </c>
      <c r="I21" s="33"/>
    </row>
    <row r="22" spans="2:9" ht="15">
      <c r="B22" s="63" t="s">
        <v>31</v>
      </c>
      <c r="C22" s="71" t="s">
        <v>32</v>
      </c>
      <c r="D22" s="72"/>
      <c r="E22" s="73"/>
      <c r="F22" s="74"/>
      <c r="G22" s="75"/>
      <c r="H22" s="76">
        <f>SUM(H23:H25)</f>
        <v>0</v>
      </c>
      <c r="I22" s="33"/>
    </row>
    <row r="23" spans="2:9" ht="112.5">
      <c r="B23" s="40" t="s">
        <v>74</v>
      </c>
      <c r="C23" s="61" t="s">
        <v>33</v>
      </c>
      <c r="D23" s="41" t="s">
        <v>34</v>
      </c>
      <c r="E23" s="64">
        <v>33.03</v>
      </c>
      <c r="F23" s="65"/>
      <c r="G23" s="54" t="str" cm="1">
        <f t="array" ref="G23">+numtext(F23)</f>
        <v>CERO PESOS 00/100 M.N.</v>
      </c>
      <c r="H23" s="45">
        <f t="shared" si="0" ref="H23:H25">+ROUND(F23*E23,2)</f>
        <v>0</v>
      </c>
      <c r="I23" s="33"/>
    </row>
    <row r="24" spans="2:9" ht="168.75">
      <c r="B24" s="40" t="s">
        <v>75</v>
      </c>
      <c r="C24" s="61" t="s">
        <v>35</v>
      </c>
      <c r="D24" s="41" t="s">
        <v>36</v>
      </c>
      <c r="E24" s="64">
        <v>82.56</v>
      </c>
      <c r="F24" s="65"/>
      <c r="G24" s="54" t="str" cm="1">
        <f t="array" ref="G24">+numtext(F24)</f>
        <v>CERO PESOS 00/100 M.N.</v>
      </c>
      <c r="H24" s="45">
        <f t="shared" si="0"/>
        <v>0</v>
      </c>
      <c r="I24" s="33"/>
    </row>
    <row r="25" spans="2:9" ht="90">
      <c r="B25" s="40" t="s">
        <v>76</v>
      </c>
      <c r="C25" s="61" t="s">
        <v>38</v>
      </c>
      <c r="D25" s="41" t="s">
        <v>39</v>
      </c>
      <c r="E25" s="64">
        <v>4128.06</v>
      </c>
      <c r="F25" s="65"/>
      <c r="G25" s="54" t="str" cm="1">
        <f t="array" ref="G25">+numtext(F25)</f>
        <v>CERO PESOS 00/100 M.N.</v>
      </c>
      <c r="H25" s="45">
        <f t="shared" si="0"/>
        <v>0</v>
      </c>
      <c r="I25" s="33"/>
    </row>
    <row r="26" spans="2:9" ht="15">
      <c r="B26" s="63" t="s">
        <v>42</v>
      </c>
      <c r="C26" s="71" t="s">
        <v>43</v>
      </c>
      <c r="D26" s="72"/>
      <c r="E26" s="73"/>
      <c r="F26" s="74"/>
      <c r="G26" s="75"/>
      <c r="H26" s="76">
        <f>SUM(H27)</f>
        <v>0</v>
      </c>
      <c r="I26" s="33"/>
    </row>
    <row r="27" spans="2:9" ht="168.75">
      <c r="B27" s="40" t="s">
        <v>77</v>
      </c>
      <c r="C27" s="61" t="s">
        <v>44</v>
      </c>
      <c r="D27" s="41" t="s">
        <v>36</v>
      </c>
      <c r="E27" s="64">
        <v>8.51</v>
      </c>
      <c r="F27" s="65"/>
      <c r="G27" s="54" t="str" cm="1">
        <f t="array" ref="G27">+numtext(F27)</f>
        <v>CERO PESOS 00/100 M.N.</v>
      </c>
      <c r="H27" s="45">
        <f>+ROUND(F27*E27,2)</f>
        <v>0</v>
      </c>
      <c r="I27" s="33"/>
    </row>
    <row r="28" spans="2:9" ht="15">
      <c r="B28" s="51" t="s">
        <v>67</v>
      </c>
      <c r="C28" s="66" t="s">
        <v>72</v>
      </c>
      <c r="D28" s="67"/>
      <c r="E28" s="68"/>
      <c r="F28" s="69"/>
      <c r="G28" s="70"/>
      <c r="H28" s="52">
        <f>+H29+H33+H41</f>
        <v>0</v>
      </c>
      <c r="I28" s="33"/>
    </row>
    <row r="29" spans="2:9" ht="15">
      <c r="B29" s="63" t="s">
        <v>68</v>
      </c>
      <c r="C29" s="71" t="s">
        <v>32</v>
      </c>
      <c r="D29" s="72"/>
      <c r="E29" s="73"/>
      <c r="F29" s="74"/>
      <c r="G29" s="75"/>
      <c r="H29" s="76">
        <f>SUM(H30:H32)</f>
        <v>0</v>
      </c>
      <c r="I29" s="33"/>
    </row>
    <row r="30" spans="2:9" ht="45">
      <c r="B30" s="40" t="s">
        <v>78</v>
      </c>
      <c r="C30" s="61" t="s">
        <v>37</v>
      </c>
      <c r="D30" s="41" t="s">
        <v>36</v>
      </c>
      <c r="E30" s="64">
        <v>8.26</v>
      </c>
      <c r="F30" s="65"/>
      <c r="G30" s="54" t="str" cm="1">
        <f t="array" ref="G30">+numtext(F30)</f>
        <v>CERO PESOS 00/100 M.N.</v>
      </c>
      <c r="H30" s="45">
        <f t="shared" si="1" ref="H30:H32">+ROUND(F30*E30,2)</f>
        <v>0</v>
      </c>
      <c r="I30" s="33"/>
    </row>
    <row r="31" spans="2:9" ht="67.5">
      <c r="B31" s="40" t="s">
        <v>79</v>
      </c>
      <c r="C31" s="61" t="s">
        <v>40</v>
      </c>
      <c r="D31" s="41" t="s">
        <v>34</v>
      </c>
      <c r="E31" s="64">
        <v>33.03</v>
      </c>
      <c r="F31" s="65"/>
      <c r="G31" s="54" t="str" cm="1">
        <f t="array" ref="G31">+numtext(F31)</f>
        <v>CERO PESOS 00/100 M.N.</v>
      </c>
      <c r="H31" s="45">
        <f t="shared" si="1"/>
        <v>0</v>
      </c>
      <c r="I31" s="33"/>
    </row>
    <row r="32" spans="2:9" ht="112.5">
      <c r="B32" s="40" t="s">
        <v>80</v>
      </c>
      <c r="C32" s="61" t="s">
        <v>41</v>
      </c>
      <c r="D32" s="41" t="s">
        <v>34</v>
      </c>
      <c r="E32" s="64">
        <v>16.51</v>
      </c>
      <c r="F32" s="65"/>
      <c r="G32" s="54" t="str" cm="1">
        <f t="array" ref="G32">+numtext(F32)</f>
        <v>CERO PESOS 00/100 M.N.</v>
      </c>
      <c r="H32" s="45">
        <f t="shared" si="1"/>
        <v>0</v>
      </c>
      <c r="I32" s="33"/>
    </row>
    <row r="33" spans="2:9" ht="15">
      <c r="B33" s="63" t="s">
        <v>69</v>
      </c>
      <c r="C33" s="71" t="s">
        <v>43</v>
      </c>
      <c r="D33" s="72"/>
      <c r="E33" s="73"/>
      <c r="F33" s="74"/>
      <c r="G33" s="75"/>
      <c r="H33" s="76">
        <f>SUM(H34:H40)</f>
        <v>0</v>
      </c>
      <c r="I33" s="33"/>
    </row>
    <row r="34" spans="2:9" ht="168.75">
      <c r="B34" s="40" t="s">
        <v>81</v>
      </c>
      <c r="C34" s="61" t="s">
        <v>44</v>
      </c>
      <c r="D34" s="41" t="s">
        <v>36</v>
      </c>
      <c r="E34" s="64">
        <v>8.26</v>
      </c>
      <c r="F34" s="65"/>
      <c r="G34" s="54" t="str" cm="1">
        <f t="array" ref="G34">+numtext(F34)</f>
        <v>CERO PESOS 00/100 M.N.</v>
      </c>
      <c r="H34" s="45">
        <f t="shared" si="2" ref="H34:H40">+ROUND(F34*E34,2)</f>
        <v>0</v>
      </c>
      <c r="I34" s="33"/>
    </row>
    <row r="35" spans="2:9" ht="236.25">
      <c r="B35" s="40" t="s">
        <v>82</v>
      </c>
      <c r="C35" s="61" t="s">
        <v>45</v>
      </c>
      <c r="D35" s="41" t="s">
        <v>36</v>
      </c>
      <c r="E35" s="64">
        <v>115.58</v>
      </c>
      <c r="F35" s="65"/>
      <c r="G35" s="54" t="str" cm="1">
        <f t="array" ref="G35">+numtext(F35)</f>
        <v>CERO PESOS 00/100 M.N.</v>
      </c>
      <c r="H35" s="45">
        <f t="shared" si="2"/>
        <v>0</v>
      </c>
      <c r="I35" s="33"/>
    </row>
    <row r="36" spans="2:9" ht="202.5">
      <c r="B36" s="40" t="s">
        <v>83</v>
      </c>
      <c r="C36" s="61" t="s">
        <v>46</v>
      </c>
      <c r="D36" s="41" t="s">
        <v>36</v>
      </c>
      <c r="E36" s="64">
        <v>1300.35</v>
      </c>
      <c r="F36" s="65"/>
      <c r="G36" s="54" t="str" cm="1">
        <f t="array" ref="G36">+numtext(F36)</f>
        <v>CERO PESOS 00/100 M.N.</v>
      </c>
      <c r="H36" s="45">
        <f t="shared" si="2"/>
        <v>0</v>
      </c>
      <c r="I36" s="33"/>
    </row>
    <row r="37" spans="2:9" ht="101.25">
      <c r="B37" s="40" t="s">
        <v>84</v>
      </c>
      <c r="C37" s="61" t="s">
        <v>47</v>
      </c>
      <c r="D37" s="41" t="s">
        <v>39</v>
      </c>
      <c r="E37" s="64">
        <v>5201.36</v>
      </c>
      <c r="F37" s="65"/>
      <c r="G37" s="54" t="str" cm="1">
        <f t="array" ref="G37">+numtext(F37)</f>
        <v>CERO PESOS 00/100 M.N.</v>
      </c>
      <c r="H37" s="45">
        <f t="shared" si="2"/>
        <v>0</v>
      </c>
      <c r="I37" s="33"/>
    </row>
    <row r="38" spans="2:9" ht="112.5">
      <c r="B38" s="40" t="s">
        <v>85</v>
      </c>
      <c r="C38" s="61" t="s">
        <v>48</v>
      </c>
      <c r="D38" s="41" t="s">
        <v>36</v>
      </c>
      <c r="E38" s="64">
        <v>222.92</v>
      </c>
      <c r="F38" s="65"/>
      <c r="G38" s="54" t="str" cm="1">
        <f t="array" ref="G38">+numtext(F38)</f>
        <v>CERO PESOS 00/100 M.N.</v>
      </c>
      <c r="H38" s="45">
        <f t="shared" si="2"/>
        <v>0</v>
      </c>
      <c r="I38" s="33"/>
    </row>
    <row r="39" spans="2:9" ht="123.75">
      <c r="B39" s="40" t="s">
        <v>86</v>
      </c>
      <c r="C39" s="61" t="s">
        <v>49</v>
      </c>
      <c r="D39" s="41" t="s">
        <v>36</v>
      </c>
      <c r="E39" s="64">
        <v>201.45</v>
      </c>
      <c r="F39" s="65"/>
      <c r="G39" s="54" t="str" cm="1">
        <f t="array" ref="G39">+numtext(F39)</f>
        <v>CERO PESOS 00/100 M.N.</v>
      </c>
      <c r="H39" s="45">
        <f t="shared" si="2"/>
        <v>0</v>
      </c>
      <c r="I39" s="33"/>
    </row>
    <row r="40" spans="2:9" ht="348.75">
      <c r="B40" s="40" t="s">
        <v>87</v>
      </c>
      <c r="C40" s="61" t="s">
        <v>50</v>
      </c>
      <c r="D40" s="41" t="s">
        <v>39</v>
      </c>
      <c r="E40" s="64">
        <v>24677.51</v>
      </c>
      <c r="F40" s="65"/>
      <c r="G40" s="54" t="str" cm="1">
        <f t="array" ref="G40">+numtext(F40)</f>
        <v>CERO PESOS 00/100 M.N.</v>
      </c>
      <c r="H40" s="45">
        <f t="shared" si="2"/>
        <v>0</v>
      </c>
      <c r="I40" s="33"/>
    </row>
    <row r="41" spans="2:9" ht="15">
      <c r="B41" s="63" t="s">
        <v>70</v>
      </c>
      <c r="C41" s="71" t="s">
        <v>51</v>
      </c>
      <c r="D41" s="72"/>
      <c r="E41" s="73"/>
      <c r="F41" s="74"/>
      <c r="G41" s="75"/>
      <c r="H41" s="76">
        <f>SUM(H42:H53)</f>
        <v>0</v>
      </c>
      <c r="I41" s="33"/>
    </row>
    <row r="42" spans="2:9" ht="67.5">
      <c r="B42" s="40" t="s">
        <v>88</v>
      </c>
      <c r="C42" s="61" t="s">
        <v>52</v>
      </c>
      <c r="D42" s="41" t="s">
        <v>34</v>
      </c>
      <c r="E42" s="64">
        <v>9899.42</v>
      </c>
      <c r="F42" s="65"/>
      <c r="G42" s="54" t="str" cm="1">
        <f t="array" ref="G42">+numtext(F42)</f>
        <v>CERO PESOS 00/100 M.N.</v>
      </c>
      <c r="H42" s="45">
        <f t="shared" si="3" ref="H42:H53">+ROUND(F42*E42,2)</f>
        <v>0</v>
      </c>
      <c r="I42" s="33"/>
    </row>
    <row r="43" spans="2:9" ht="90">
      <c r="B43" s="40" t="s">
        <v>89</v>
      </c>
      <c r="C43" s="61" t="s">
        <v>53</v>
      </c>
      <c r="D43" s="41" t="s">
        <v>39</v>
      </c>
      <c r="E43" s="64">
        <v>165.13</v>
      </c>
      <c r="F43" s="65"/>
      <c r="G43" s="54" t="str" cm="1">
        <f t="array" ref="G43">+numtext(F43)</f>
        <v>CERO PESOS 00/100 M.N.</v>
      </c>
      <c r="H43" s="45">
        <f t="shared" si="3"/>
        <v>0</v>
      </c>
      <c r="I43" s="33"/>
    </row>
    <row r="44" spans="2:9" ht="45">
      <c r="B44" s="40" t="s">
        <v>90</v>
      </c>
      <c r="C44" s="61" t="s">
        <v>54</v>
      </c>
      <c r="D44" s="41" t="s">
        <v>55</v>
      </c>
      <c r="E44" s="64">
        <v>776</v>
      </c>
      <c r="F44" s="65"/>
      <c r="G44" s="54" t="str" cm="1">
        <f t="array" ref="G44">+numtext(F44)</f>
        <v>CERO PESOS 00/100 M.N.</v>
      </c>
      <c r="H44" s="45">
        <f t="shared" si="3"/>
        <v>0</v>
      </c>
      <c r="I44" s="33"/>
    </row>
    <row r="45" spans="2:9" ht="180">
      <c r="B45" s="40" t="s">
        <v>91</v>
      </c>
      <c r="C45" s="61" t="s">
        <v>56</v>
      </c>
      <c r="D45" s="41" t="s">
        <v>55</v>
      </c>
      <c r="E45" s="64">
        <v>17</v>
      </c>
      <c r="F45" s="65"/>
      <c r="G45" s="54" t="str" cm="1">
        <f t="array" ref="G45">+numtext(F45)</f>
        <v>CERO PESOS 00/100 M.N.</v>
      </c>
      <c r="H45" s="45">
        <f t="shared" si="3"/>
        <v>0</v>
      </c>
      <c r="I45" s="33"/>
    </row>
    <row r="46" spans="2:9" ht="180">
      <c r="B46" s="40" t="s">
        <v>92</v>
      </c>
      <c r="C46" s="61" t="s">
        <v>57</v>
      </c>
      <c r="D46" s="41" t="s">
        <v>55</v>
      </c>
      <c r="E46" s="64">
        <v>3</v>
      </c>
      <c r="F46" s="65"/>
      <c r="G46" s="54" t="str" cm="1">
        <f t="array" ref="G46">+numtext(F46)</f>
        <v>CERO PESOS 00/100 M.N.</v>
      </c>
      <c r="H46" s="45">
        <f t="shared" si="3"/>
        <v>0</v>
      </c>
      <c r="I46" s="33"/>
    </row>
    <row r="47" spans="2:9" ht="180">
      <c r="B47" s="40" t="s">
        <v>93</v>
      </c>
      <c r="C47" s="61" t="s">
        <v>58</v>
      </c>
      <c r="D47" s="41" t="s">
        <v>55</v>
      </c>
      <c r="E47" s="64">
        <v>5</v>
      </c>
      <c r="F47" s="65"/>
      <c r="G47" s="54" t="str" cm="1">
        <f t="array" ref="G47">+numtext(F47)</f>
        <v>CERO PESOS 00/100 M.N.</v>
      </c>
      <c r="H47" s="45">
        <f t="shared" si="3"/>
        <v>0</v>
      </c>
      <c r="I47" s="33"/>
    </row>
    <row r="48" spans="2:9" ht="180">
      <c r="B48" s="40" t="s">
        <v>94</v>
      </c>
      <c r="C48" s="61" t="s">
        <v>59</v>
      </c>
      <c r="D48" s="41" t="s">
        <v>55</v>
      </c>
      <c r="E48" s="64">
        <v>5</v>
      </c>
      <c r="F48" s="65"/>
      <c r="G48" s="54" t="str" cm="1">
        <f t="array" ref="G48">+numtext(F48)</f>
        <v>CERO PESOS 00/100 M.N.</v>
      </c>
      <c r="H48" s="45">
        <f t="shared" si="3"/>
        <v>0</v>
      </c>
      <c r="I48" s="33"/>
    </row>
    <row r="49" spans="2:9" ht="180">
      <c r="B49" s="40" t="s">
        <v>95</v>
      </c>
      <c r="C49" s="61" t="s">
        <v>60</v>
      </c>
      <c r="D49" s="41" t="s">
        <v>55</v>
      </c>
      <c r="E49" s="64">
        <v>2</v>
      </c>
      <c r="F49" s="65"/>
      <c r="G49" s="54" t="str" cm="1">
        <f t="array" ref="G49">+numtext(F49)</f>
        <v>CERO PESOS 00/100 M.N.</v>
      </c>
      <c r="H49" s="45">
        <f t="shared" si="3"/>
        <v>0</v>
      </c>
      <c r="I49" s="33"/>
    </row>
    <row r="50" spans="2:9" ht="168.75">
      <c r="B50" s="40" t="s">
        <v>96</v>
      </c>
      <c r="C50" s="61" t="s">
        <v>61</v>
      </c>
      <c r="D50" s="41" t="s">
        <v>55</v>
      </c>
      <c r="E50" s="64">
        <v>13</v>
      </c>
      <c r="F50" s="65"/>
      <c r="G50" s="54" t="str" cm="1">
        <f t="array" ref="G50">+numtext(F50)</f>
        <v>CERO PESOS 00/100 M.N.</v>
      </c>
      <c r="H50" s="45">
        <f t="shared" si="3"/>
        <v>0</v>
      </c>
      <c r="I50" s="33"/>
    </row>
    <row r="51" spans="2:9" ht="146.25">
      <c r="B51" s="40" t="s">
        <v>97</v>
      </c>
      <c r="C51" s="61" t="s">
        <v>62</v>
      </c>
      <c r="D51" s="41" t="s">
        <v>55</v>
      </c>
      <c r="E51" s="64">
        <v>33</v>
      </c>
      <c r="F51" s="65"/>
      <c r="G51" s="54" t="str" cm="1">
        <f t="array" ref="G51">+numtext(F51)</f>
        <v>CERO PESOS 00/100 M.N.</v>
      </c>
      <c r="H51" s="45">
        <f t="shared" si="3"/>
        <v>0</v>
      </c>
      <c r="I51" s="33"/>
    </row>
    <row r="52" spans="2:9" ht="180">
      <c r="B52" s="40" t="s">
        <v>98</v>
      </c>
      <c r="C52" s="61" t="s">
        <v>63</v>
      </c>
      <c r="D52" s="41" t="s">
        <v>34</v>
      </c>
      <c r="E52" s="64">
        <v>54.49</v>
      </c>
      <c r="F52" s="65"/>
      <c r="G52" s="54" t="str" cm="1">
        <f t="array" ref="G52">+numtext(F52)</f>
        <v>CERO PESOS 00/100 M.N.</v>
      </c>
      <c r="H52" s="45">
        <f t="shared" si="3"/>
        <v>0</v>
      </c>
      <c r="I52" s="33"/>
    </row>
    <row r="53" spans="2:9" ht="25.5">
      <c r="B53" s="40" t="s">
        <v>99</v>
      </c>
      <c r="C53" s="61" t="s">
        <v>64</v>
      </c>
      <c r="D53" s="41" t="s">
        <v>55</v>
      </c>
      <c r="E53" s="64">
        <v>31</v>
      </c>
      <c r="F53" s="65"/>
      <c r="G53" s="54" t="str" cm="1">
        <f t="array" ref="G53">+numtext(F53)</f>
        <v>CERO PESOS 00/100 M.N.</v>
      </c>
      <c r="H53" s="45">
        <f t="shared" si="3"/>
        <v>0</v>
      </c>
      <c r="I53" s="33"/>
    </row>
    <row r="54" spans="2:9" ht="15">
      <c r="B54" s="26"/>
      <c r="C54" s="62"/>
      <c r="D54" s="26"/>
      <c r="E54" s="32"/>
      <c r="F54" s="26"/>
      <c r="G54" s="26"/>
      <c r="H54" s="26"/>
      <c r="I54" s="33"/>
    </row>
    <row r="55" spans="2:9" ht="15.75">
      <c r="B55" s="47"/>
      <c r="C55" s="48" t="s">
        <v>20</v>
      </c>
      <c r="D55" s="49"/>
      <c r="E55" s="50"/>
      <c r="F55" s="47"/>
      <c r="G55" s="47"/>
      <c r="H55" s="47">
        <f>E55*F55</f>
        <v>0</v>
      </c>
      <c r="I55" s="33"/>
    </row>
    <row r="56" spans="2:9" ht="45">
      <c r="B56" s="26"/>
      <c r="C56" s="57" t="str">
        <f>+C17</f>
        <v>Conservación periódica y conservación rutinaria de la carretera 223, tramo Mexticacán - El Santuario, en el municipio de Mexticacán, Jalisco.</v>
      </c>
      <c r="D56" s="26"/>
      <c r="E56" s="32"/>
      <c r="F56" s="26"/>
      <c r="G56" s="26"/>
      <c r="H56" s="58">
        <f>H17</f>
        <v>0</v>
      </c>
      <c r="I56" s="33"/>
    </row>
    <row r="57" spans="2:9" ht="15">
      <c r="B57" s="26"/>
      <c r="C57" s="57"/>
      <c r="D57" s="26"/>
      <c r="E57" s="32"/>
      <c r="F57" s="26"/>
      <c r="G57" s="26"/>
      <c r="H57" s="58"/>
      <c r="I57" s="33"/>
    </row>
    <row r="58" spans="2:9" ht="15">
      <c r="B58" s="51" t="s">
        <v>29</v>
      </c>
      <c r="C58" s="66" t="str">
        <f>+VLOOKUP($B58,$B$17:$H$54,2,0)</f>
        <v>CONSERVACION RUTINARIA 0+000 AL 4+900</v>
      </c>
      <c r="D58" s="26"/>
      <c r="E58" s="32"/>
      <c r="F58" s="26"/>
      <c r="G58" s="26"/>
      <c r="H58" s="52">
        <f>+VLOOKUP($B58,$B$17:$H$54,7,0)</f>
        <v>0</v>
      </c>
      <c r="I58" s="33"/>
    </row>
    <row r="59" spans="2:9" ht="15">
      <c r="B59" s="63" t="s">
        <v>30</v>
      </c>
      <c r="C59" s="71" t="str">
        <f>+VLOOKUP($B59,$B$17:$H$54,2,0)</f>
        <v>TERRACERIAS</v>
      </c>
      <c r="D59" s="26"/>
      <c r="E59" s="32"/>
      <c r="F59" s="26"/>
      <c r="G59" s="26"/>
      <c r="H59" s="76">
        <f>+VLOOKUP($B59,$B$17:$H$54,7,0)</f>
        <v>0</v>
      </c>
      <c r="I59" s="33"/>
    </row>
    <row r="60" spans="2:9" ht="15">
      <c r="B60" s="63" t="s">
        <v>31</v>
      </c>
      <c r="C60" s="71" t="str">
        <f>+VLOOKUP($B60,$B$17:$H$54,2,0)</f>
        <v>ESTRUCTURAS Y OBRAS DE DRENAJE</v>
      </c>
      <c r="D60" s="26"/>
      <c r="E60" s="32"/>
      <c r="F60" s="26"/>
      <c r="G60" s="26"/>
      <c r="H60" s="76">
        <f>+VLOOKUP($B60,$B$17:$H$54,7,0)</f>
        <v>0</v>
      </c>
      <c r="I60" s="33"/>
    </row>
    <row r="61" spans="2:9" ht="15">
      <c r="B61" s="63" t="s">
        <v>42</v>
      </c>
      <c r="C61" s="71" t="str">
        <f>+VLOOKUP($B61,$B$17:$H$54,2,0)</f>
        <v>PAVIMENTOS</v>
      </c>
      <c r="D61" s="26"/>
      <c r="E61" s="32"/>
      <c r="F61" s="26"/>
      <c r="G61" s="26"/>
      <c r="H61" s="76">
        <f>+VLOOKUP($B61,$B$17:$H$54,7,0)</f>
        <v>0</v>
      </c>
      <c r="I61" s="33"/>
    </row>
    <row r="62" spans="2:9" ht="15">
      <c r="B62" s="51" t="s">
        <v>67</v>
      </c>
      <c r="C62" s="66" t="str">
        <f>+VLOOKUP($B62,$B$17:$H$54,2,0)</f>
        <v>CONSERVACION PERIODICA 0+000 AL 4+900</v>
      </c>
      <c r="D62" s="26"/>
      <c r="E62" s="32"/>
      <c r="F62" s="26"/>
      <c r="G62" s="26"/>
      <c r="H62" s="52">
        <f>+VLOOKUP($B62,$B$17:$H$54,7,0)</f>
        <v>0</v>
      </c>
      <c r="I62" s="33"/>
    </row>
    <row r="63" spans="2:9" ht="15">
      <c r="B63" s="63" t="s">
        <v>68</v>
      </c>
      <c r="C63" s="71" t="str">
        <f t="shared" si="4" ref="C63:C65">+VLOOKUP($B63,$B$17:$H$54,2,0)</f>
        <v>ESTRUCTURAS Y OBRAS DE DRENAJE</v>
      </c>
      <c r="D63" s="26"/>
      <c r="E63" s="32"/>
      <c r="F63" s="26"/>
      <c r="G63" s="26"/>
      <c r="H63" s="76">
        <f t="shared" si="5" ref="H63:H65">+VLOOKUP($B63,$B$17:$H$54,7,0)</f>
        <v>0</v>
      </c>
      <c r="I63" s="33"/>
    </row>
    <row r="64" spans="2:9" ht="15">
      <c r="B64" s="63" t="s">
        <v>69</v>
      </c>
      <c r="C64" s="71" t="str">
        <f t="shared" si="4"/>
        <v>PAVIMENTOS</v>
      </c>
      <c r="D64" s="26"/>
      <c r="E64" s="32"/>
      <c r="F64" s="26"/>
      <c r="G64" s="26"/>
      <c r="H64" s="76">
        <f t="shared" si="5"/>
        <v>0</v>
      </c>
      <c r="I64" s="33"/>
    </row>
    <row r="65" spans="2:9" ht="15">
      <c r="B65" s="63" t="s">
        <v>70</v>
      </c>
      <c r="C65" s="71" t="str">
        <f t="shared" si="4"/>
        <v>SEÑALAMIENTO</v>
      </c>
      <c r="D65" s="26"/>
      <c r="E65" s="32"/>
      <c r="F65" s="26"/>
      <c r="G65" s="26"/>
      <c r="H65" s="76">
        <f t="shared" si="5"/>
        <v>0</v>
      </c>
      <c r="I65" s="33"/>
    </row>
    <row r="66" spans="2:9" ht="15">
      <c r="B66" s="34"/>
      <c r="D66" s="35"/>
      <c r="E66" s="36"/>
      <c r="F66" s="37"/>
      <c r="G66" s="19"/>
      <c r="H66" s="38"/>
      <c r="I66" s="33"/>
    </row>
    <row r="67" spans="2:9" ht="14.25" customHeight="1">
      <c r="B67" s="83" t="s">
        <v>7</v>
      </c>
      <c r="C67" s="83"/>
      <c r="D67" s="83"/>
      <c r="E67" s="83"/>
      <c r="F67" s="83"/>
      <c r="G67" s="55" t="s">
        <v>8</v>
      </c>
      <c r="H67" s="56">
        <f>+H56</f>
        <v>0</v>
      </c>
      <c r="I67" s="33"/>
    </row>
    <row r="68" spans="2:8" s="39" customFormat="1" ht="12" customHeight="1">
      <c r="B68" s="83" t="str" cm="1">
        <f t="array" ref="B68">+numtext(H69)</f>
        <v>CERO PESOS 00/100 M.N.</v>
      </c>
      <c r="C68" s="83"/>
      <c r="D68" s="83"/>
      <c r="E68" s="83"/>
      <c r="F68" s="83"/>
      <c r="G68" s="55" t="s">
        <v>9</v>
      </c>
      <c r="H68" s="56">
        <f>+ROUND(H67*0.16,2)</f>
        <v>0</v>
      </c>
    </row>
    <row r="69" spans="2:8" s="39" customFormat="1" ht="14.25" customHeight="1">
      <c r="B69" s="83"/>
      <c r="C69" s="83"/>
      <c r="D69" s="83"/>
      <c r="E69" s="83"/>
      <c r="F69" s="83"/>
      <c r="G69" s="55" t="s">
        <v>10</v>
      </c>
      <c r="H69" s="56">
        <f>+ROUND(H67+H68,2)</f>
        <v>0</v>
      </c>
    </row>
    <row r="70" s="39" customFormat="1" ht="15"/>
  </sheetData>
  <autoFilter ref="A18:J53"/>
  <mergeCells count="14">
    <mergeCell ref="H11:H12"/>
    <mergeCell ref="B14:H14"/>
    <mergeCell ref="B67:F67"/>
    <mergeCell ref="B68:F69"/>
    <mergeCell ref="D1:G1"/>
    <mergeCell ref="D3:G5"/>
    <mergeCell ref="C4:C5"/>
    <mergeCell ref="D6:F6"/>
    <mergeCell ref="C7:C9"/>
    <mergeCell ref="D7:F7"/>
    <mergeCell ref="D8:F8"/>
    <mergeCell ref="D9:F9"/>
    <mergeCell ref="D10:G10"/>
    <mergeCell ref="C11:C12"/>
  </mergeCells>
  <printOptions horizontalCentered="1"/>
  <pageMargins left="0.196850393700787" right="0.196850393700787" top="0.196850393700787" bottom="0.393700787401575" header="0.275590551181102" footer="0.196850393700787"/>
  <pageSetup fitToHeight="0" horizontalDpi="300" verticalDpi="300" orientation="landscape" paperSize="1" scale="79" r:id="rId2"/>
  <headerFooter>
    <oddFooter>&amp;C&amp;8Página &amp;P de &amp;N</oddFooter>
  </headerFooter>
  <rowBreaks count="1" manualBreakCount="1">
    <brk id="54" min="1" max="7"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2026-05-08T17:47:40Z</cp:lastPrinted>
  <dcterms:created xsi:type="dcterms:W3CDTF">2018-12-17T16:20:56Z</dcterms:created>
  <dcterms:modified xsi:type="dcterms:W3CDTF">2026-05-08T22:42:02Z</dcterms:modified>
  <cp:category/>
</cp:coreProperties>
</file>