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876D3BF7-2902-47EC-AA40-16F99A6101CD}" xr6:coauthVersionLast="47" xr6:coauthVersionMax="47" xr10:uidLastSave="{00000000-0000-0000-0000-000000000000}"/>
  <bookViews>
    <workbookView xWindow="2310" yWindow="1290" windowWidth="25170" windowHeight="13680" xr2:uid="{00000000-000D-0000-FFFF-FFFF00000000}"/>
  </bookViews>
  <sheets>
    <sheet name="CATALOGO" sheetId="4" r:id="rId1"/>
  </sheets>
  <definedNames>
    <definedName name="_xlnm._FilterDatabase" localSheetId="0" hidden="1">CATALOGO!$A$16:$H$38</definedName>
    <definedName name="_xleta.N" hidden="1">#NAME?</definedName>
    <definedName name="area" localSheetId="0">#REF!</definedName>
    <definedName name="area">#REF!</definedName>
    <definedName name="_xlnm.Print_Area" localSheetId="0">CATALOGO!$B$1:$H$68</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7" i="4" l="1"/>
  <c r="I68" i="4"/>
  <c r="H68" i="4"/>
  <c r="H67" i="4"/>
  <c r="B67" i="4"/>
  <c r="H66" i="4"/>
  <c r="H61" i="4"/>
  <c r="C61" i="4"/>
  <c r="H60" i="4"/>
  <c r="C60" i="4"/>
  <c r="H59" i="4"/>
  <c r="C59" i="4"/>
  <c r="H58" i="4"/>
  <c r="C58" i="4"/>
  <c r="H57" i="4"/>
  <c r="C57" i="4"/>
  <c r="H56" i="4"/>
  <c r="C56" i="4"/>
  <c r="H55" i="4"/>
  <c r="C55" i="4"/>
  <c r="H54" i="4"/>
  <c r="C54" i="4"/>
  <c r="H53" i="4"/>
  <c r="C53" i="4"/>
  <c r="H52" i="4"/>
  <c r="C52" i="4"/>
  <c r="H49" i="4"/>
  <c r="G49" i="4"/>
  <c r="H48" i="4"/>
  <c r="G48" i="4"/>
  <c r="H47" i="4"/>
  <c r="H46" i="4"/>
  <c r="G46" i="4"/>
  <c r="H45" i="4"/>
  <c r="G45" i="4"/>
  <c r="H44" i="4"/>
  <c r="H43" i="4"/>
  <c r="H42" i="4"/>
  <c r="G42" i="4"/>
  <c r="H41" i="4"/>
  <c r="G41" i="4"/>
  <c r="H40" i="4"/>
  <c r="G40" i="4"/>
  <c r="H39" i="4"/>
  <c r="H38" i="4"/>
  <c r="H37" i="4"/>
  <c r="G37" i="4"/>
  <c r="H36" i="4"/>
  <c r="G36" i="4"/>
  <c r="H35" i="4"/>
  <c r="G35" i="4"/>
  <c r="H34" i="4"/>
  <c r="G34" i="4"/>
  <c r="H33" i="4"/>
  <c r="G33" i="4"/>
  <c r="H32" i="4"/>
  <c r="G32" i="4"/>
  <c r="H31" i="4"/>
  <c r="G31" i="4"/>
  <c r="H30" i="4"/>
  <c r="G30" i="4"/>
  <c r="H29" i="4"/>
  <c r="G29" i="4"/>
  <c r="H28" i="4"/>
  <c r="G28" i="4"/>
  <c r="H27" i="4"/>
  <c r="G27" i="4"/>
  <c r="H26" i="4"/>
  <c r="G26" i="4"/>
  <c r="H25" i="4"/>
  <c r="G25" i="4"/>
  <c r="H24" i="4"/>
  <c r="G24" i="4"/>
  <c r="H23" i="4"/>
  <c r="H22" i="4"/>
  <c r="G22" i="4"/>
  <c r="H21" i="4"/>
  <c r="H20" i="4"/>
  <c r="G20" i="4"/>
  <c r="H19" i="4"/>
  <c r="H18" i="4"/>
</calcChain>
</file>

<file path=xl/sharedStrings.xml><?xml version="1.0" encoding="utf-8"?>
<sst xmlns="http://schemas.openxmlformats.org/spreadsheetml/2006/main" count="125" uniqueCount="96">
  <si>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</si>
  <si>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</si>
  <si>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</si>
  <si>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</si>
  <si>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</si>
  <si>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</si>
  <si>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</si>
  <si>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</si>
  <si>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</si>
  <si>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</si>
  <si>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</si>
  <si>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</si>
  <si>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</si>
  <si>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</si>
  <si>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</si>
  <si>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</si>
  <si>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PRECIO UNITARIO ($) PROPUESTO</t>
  </si>
  <si>
    <t>FECHA DE INICIO AUTORIZADA:</t>
  </si>
  <si>
    <t>FECHA DE TERMINACIÓN AUTORIZADA:</t>
  </si>
  <si>
    <t>CATÁLOGO DE CONCEPTOS</t>
  </si>
  <si>
    <t>RESUMEN DE PARTIDAS</t>
  </si>
  <si>
    <t>DIRECCIÓN GENERAL DE LICITACIÓN Y CONTRATACIÓN</t>
  </si>
  <si>
    <t>DOCUMENTO</t>
  </si>
  <si>
    <t>NÚMERO DE PROCEDIMIENTO:</t>
  </si>
  <si>
    <t>NOMBRE Y FIRMA DEL REPRESENTANTE LEGAL</t>
  </si>
  <si>
    <t>PZA</t>
  </si>
  <si>
    <t>E2</t>
  </si>
  <si>
    <t>M3</t>
  </si>
  <si>
    <t>M2</t>
  </si>
  <si>
    <t>PRECIO UNITARIO ($) 
PROPUESTO CON LETRA</t>
  </si>
  <si>
    <t>A1</t>
  </si>
  <si>
    <t>SIOP-001</t>
  </si>
  <si>
    <t>HA</t>
  </si>
  <si>
    <t>A2</t>
  </si>
  <si>
    <t>A3</t>
  </si>
  <si>
    <t>SIOP-002</t>
  </si>
  <si>
    <t>SIOP-003</t>
  </si>
  <si>
    <t>SIOP-004</t>
  </si>
  <si>
    <t>SIOP-005</t>
  </si>
  <si>
    <t>SIOP-006</t>
  </si>
  <si>
    <t>SIOP-007</t>
  </si>
  <si>
    <t>PAVIMENTOS</t>
  </si>
  <si>
    <t>SIOP-008</t>
  </si>
  <si>
    <t>SIOP-009</t>
  </si>
  <si>
    <t>SIOP-010</t>
  </si>
  <si>
    <t>SIOP-011</t>
  </si>
  <si>
    <t>SIOP-012</t>
  </si>
  <si>
    <t>SIOP-013</t>
  </si>
  <si>
    <t>SEÑALAMIENTO</t>
  </si>
  <si>
    <t>SIOP-014</t>
  </si>
  <si>
    <t>SIOP-015</t>
  </si>
  <si>
    <t>SIOP-016</t>
  </si>
  <si>
    <t>SIOP-017</t>
  </si>
  <si>
    <t>M</t>
  </si>
  <si>
    <t>ESTRUCTURA Y OBRAS DE DRENAJE</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</si>
  <si>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</si>
  <si>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</si>
  <si>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B</t>
  </si>
  <si>
    <t>B1</t>
  </si>
  <si>
    <t>TERRACERÍAS</t>
  </si>
  <si>
    <t>Conservación periódica y conservación rutinaria de la carretera 330, tramo Jalostotitlán - Tecualtitán, en el municipio de Jalostotitlán, Jalisco.</t>
  </si>
  <si>
    <t>SIOP-E-ICAR-OB-LP-0210-2026</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</si>
  <si>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</si>
  <si>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</si>
  <si>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RECONSTRUCCION CONSTRUCCION DE LA CARRETERA 330</t>
  </si>
  <si>
    <t>SUMINISTRO Y APLICACIÓN DE LINEA DE ALTO 40 CM,  PINTURA DOBLE ESPESOR, COLOR BLANCO REFLEJANTE, CUMPLIENDO ESPESOR 0.38 A 0.51 MILIMETROS,  SEGÚN DISEÑO, APLICANDO DE 0.7 KG DE MICROSFERA POR LITRO, NO EXHIBA ROCIADO EXCESIVO (BRISEADO) EN LAS ORILLAS DE LA LINEA DE MARCA, DICHAS LINEAS SEAN RECTAS A SIMPLE VISTA.</t>
  </si>
  <si>
    <t>SUMINISTRO Y APLICACIÓN DE RAYAS CON ESPACIAMIENTO LOGARÍTMICO PINTURA DOBLE ESPESOR,  COLOR BLANCO O AMARILLO REFLEJANTE, CUMPLIENDO ESPESOR 0.38 A 0.51 MILIMETROS,  SEGÚN DISEÑO, APLICANDO DE 0.7 KG DE MICROSFERA POR LITRO, NO EXHIBA ROCIADO EXCESIVO (BRISEADO) EN LAS ORILLAS DE LA LINEA DE MARCA, DICHAS LINEAS SEAN RECTAS A SIMPLE VISTA.</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</si>
  <si>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</si>
  <si>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</si>
  <si>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30 X 178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</si>
  <si>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DOS (2) TABLEROS DE 30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</si>
  <si>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</si>
  <si>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 KM" CON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</si>
  <si>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</si>
  <si>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</si>
  <si>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COLOCACION DE BOTONES EN ESPACIO DE LÍNEAS CON SEPARACIÓN LOGARÍTIMICA FABRICADO EN MATERIAL PLASTICO 10 CM DE DIAMETRO, CON MALLA INTERNA Y ANCLAJE DE PEGAMENTO EPOXICO, APLICANDO 150 GRS PEGAMENTO EPOXICO A Y B,</t>
  </si>
  <si>
    <t>SUMINISTRO Y COLOCACIÓN DE FANTASMAS DE 13 CM. DE DIÁMETRO Y 110 CM. DE ALTURA, DE CONCRETO
HIDRÁULICO (CLASIFICACIÓN OD-6)</t>
  </si>
  <si>
    <t>CONSERVACIÓN RUTINARIA DE LA CARRETERA 330</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</si>
  <si>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</si>
  <si>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</si>
  <si>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</si>
  <si>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BACHEO SUPERFICIAL AISLADO CON MEZCLA ASFÁLTICA EN CALIENTE,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considerando minimo 05 CM,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 CAR-2-02-003/00/16</t>
  </si>
  <si>
    <t>RENIVELACIÓN LOCAL CON MEZCLA ASFÁLTICA CALIENTE CONSIDERANDO,  DELIMITACIÓN DEL ÁREA, PERFILADO, LIMPIEZA Y RETIRO DE RESIDUOS, RIEGO DE LIGA CON EMULSIÓN DE ROMPIMIENTO RÁPIDO (ECR-65) A RAZÓN DE 0.70 LT/M2,  TENDIDO Y COMPACTACION DE MEZCLA ASFALTICA, LOS TIEMPOS DE LOS EQUIPOS Y VEHICULOS EMPLEADOS DURANTE LA EJECUCION DE LOS TRABAJOS, MEZCLA ASFALTICA FABRICADA EMPLEANDO CEMENTO ASFÁLTICO GRADO PG 64-22, INCLUYE HERRAMIENTA, EQUIPO, MANO DE OBRA, SEÑALAMIENTO, EL SUMINISTRO DE LOS MATERIALES, FLETES, ACARREOS, CARGA Y RETIRO DE RESIDUOS, HERRAMIENTA,  P.U.O.T. ( DE LA NORMA N-CSV-CAR-3-02-001/15 )</t>
  </si>
  <si>
    <t>SUMINISTRO, APLICACIÓN Y PLANCHADO DE UN RIEGO DE SELLO PREMEZCLADO, CON MATERIAL PÉTREO 3- 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 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</si>
  <si>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SELLADO DE GRIETAS AISLADAS EN CARPETAS ASFALTICAS N-CSV-CAR-2-02-002/15</t>
  </si>
  <si>
    <t>C</t>
  </si>
  <si>
    <t>SIOP-018</t>
  </si>
  <si>
    <t>SIOP-019</t>
  </si>
  <si>
    <t>SIOP-020</t>
  </si>
  <si>
    <t>SIOP-021</t>
  </si>
  <si>
    <t>SIOP-022</t>
  </si>
  <si>
    <t>SIOP-023</t>
  </si>
  <si>
    <t>C1</t>
  </si>
  <si>
    <t>C2</t>
  </si>
  <si>
    <t>Carretera 330, tramo Jalostotitlán - Tecualtitán, en el municipio de Jalostotitlán.</t>
  </si>
  <si>
    <t>CONSERVACIÓN PERIODICA DE LA CARRETERA 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</si>
</sst>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quot;$&quot;#,##0.00"/>
    <numFmt numFmtId="165" formatCode="&quot;$&quot;#,###.00"/>
    <numFmt numFmtId="166" formatCode="#,##0.0000"/>
    <numFmt numFmtId="167" formatCode="&quot;$&quot;#,##0.000000"/>
  </numFmts>
  <fonts count="18" x14ac:knownFonts="1">
    <font>
      <sz val="11"/>
      <color theme="1"/>
      <name val="Calibri"/>
      <family val="2"/>
      <scheme val="minor"/>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color theme="1"/>
      <name val="Calibri"/>
      <family val="2"/>
      <scheme val="minor"/>
    </font>
    <font>
      <b/>
      <sz val="10"/>
      <color theme="4"/>
      <name val="Calibri"/>
      <family val="2"/>
      <scheme val="minor"/>
    </font>
    <font>
      <b/>
      <sz val="10"/>
      <name val="Calibri"/>
      <family val="2"/>
    </font>
    <font>
      <b/>
      <sz val="12"/>
      <name val="Calibri"/>
      <family val="2"/>
      <scheme val="minor"/>
    </font>
    <font>
      <b/>
      <sz val="10"/>
      <color rgb="FF006600"/>
      <name val="Calibri"/>
      <family val="2"/>
      <scheme val="minor"/>
    </font>
    <font>
      <sz val="10"/>
      <color rgb="FF006600"/>
      <name val="Calibri"/>
      <family val="2"/>
      <scheme val="minor"/>
    </font>
    <font>
      <b/>
      <sz val="10"/>
      <color rgb="FF0000CC"/>
      <name val="Calibri"/>
      <family val="2"/>
      <scheme val="minor"/>
    </font>
    <font>
      <b/>
      <sz val="9"/>
      <name val="Calibri"/>
      <family val="2"/>
      <scheme val="minor"/>
    </font>
    <font>
      <b/>
      <sz val="12"/>
      <name val="Calibri"/>
      <family val="2"/>
    </font>
    <font>
      <b/>
      <sz val="16"/>
      <name val="Calibri"/>
      <family val="2"/>
    </font>
    <font>
      <sz val="11"/>
      <color theme="1"/>
      <name val="Calibri"/>
      <family val="2"/>
      <scheme val="minor"/>
    </font>
  </fonts>
  <fills count="5">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
      <patternFill patternType="solid">
        <fgColor theme="0"/>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diagonal/>
    </border>
    <border>
      <left/>
      <right style="medium">
        <color auto="1"/>
      </right>
      <top style="medium">
        <color auto="1"/>
      </top>
      <bottom style="medium">
        <color auto="1"/>
      </bottom>
      <diagonal/>
    </border>
  </borders>
  <cellStyleXfs count="14">
    <xf numFmtId="0" fontId="0" fillId="0" borderId="0"/>
    <xf numFmtId="0" fontId="1" fillId="0" borderId="0"/>
    <xf numFmtId="0" fontId="1" fillId="0" borderId="0"/>
    <xf numFmtId="44" fontId="1" fillId="0" borderId="0" applyFont="0" applyFill="0" applyBorder="0" applyAlignment="0" applyProtection="0"/>
    <xf numFmtId="0" fontId="1" fillId="0" borderId="0"/>
    <xf numFmtId="44" fontId="1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00">
    <xf numFmtId="0" fontId="0" fillId="0" borderId="0" xfId="0"/>
    <xf numFmtId="0" fontId="4" fillId="0" borderId="11" xfId="1" applyFont="1" applyBorder="1" applyAlignment="1">
      <alignment horizontal="center" vertical="top"/>
    </xf>
    <xf numFmtId="0" fontId="4" fillId="0" borderId="4" xfId="1" applyFont="1" applyBorder="1" applyAlignment="1">
      <alignment horizontal="center" vertical="top"/>
    </xf>
    <xf numFmtId="0" fontId="4" fillId="0" borderId="5" xfId="1" applyFont="1" applyBorder="1" applyAlignment="1">
      <alignment horizontal="center" vertical="top"/>
    </xf>
    <xf numFmtId="0" fontId="4" fillId="0" borderId="0" xfId="1" applyFont="1" applyAlignment="1">
      <alignment horizontal="center" vertical="top"/>
    </xf>
    <xf numFmtId="0" fontId="16" fillId="0" borderId="4" xfId="1" applyFont="1" applyBorder="1" applyAlignment="1">
      <alignment horizontal="center" vertical="top"/>
    </xf>
    <xf numFmtId="0" fontId="5" fillId="2" borderId="0" xfId="4" applyFont="1" applyFill="1" applyAlignment="1">
      <alignment horizontal="center" vertical="top"/>
    </xf>
    <xf numFmtId="0" fontId="5" fillId="2" borderId="14" xfId="1" applyFont="1" applyFill="1" applyBorder="1" applyAlignment="1">
      <alignment horizontal="center" vertical="top"/>
    </xf>
    <xf numFmtId="0" fontId="5" fillId="2" borderId="10" xfId="1" applyFont="1" applyFill="1" applyBorder="1" applyAlignment="1">
      <alignment horizontal="center" vertical="top"/>
    </xf>
    <xf numFmtId="0" fontId="5" fillId="2" borderId="9" xfId="1" applyFont="1" applyFill="1" applyBorder="1" applyAlignment="1">
      <alignment horizontal="center" vertical="top"/>
    </xf>
    <xf numFmtId="0" fontId="4" fillId="0" borderId="8" xfId="1" applyFont="1" applyBorder="1" applyAlignment="1">
      <alignment horizontal="center" vertical="center"/>
    </xf>
    <xf numFmtId="0" fontId="4" fillId="0" borderId="2" xfId="1" applyFont="1" applyBorder="1" applyAlignment="1">
      <alignment horizontal="center" vertical="center"/>
    </xf>
    <xf numFmtId="0" fontId="3" fillId="0" borderId="3" xfId="1" applyFont="1" applyBorder="1" applyAlignment="1">
      <alignment horizontal="center" vertical="top"/>
    </xf>
    <xf numFmtId="0" fontId="3" fillId="0" borderId="13" xfId="1" applyFont="1" applyBorder="1" applyAlignment="1">
      <alignment horizontal="center" vertical="top"/>
    </xf>
    <xf numFmtId="0" fontId="3" fillId="0" borderId="6" xfId="1" applyFont="1" applyBorder="1" applyAlignment="1">
      <alignment horizontal="center" vertical="top"/>
    </xf>
    <xf numFmtId="0" fontId="4" fillId="0" borderId="12" xfId="1" applyFont="1" applyBorder="1" applyAlignment="1">
      <alignment horizontal="center" vertical="top"/>
    </xf>
    <xf numFmtId="0" fontId="3" fillId="0" borderId="1" xfId="1" applyFont="1" applyBorder="1" applyAlignment="1">
      <alignment horizontal="center" vertical="top"/>
    </xf>
    <xf numFmtId="0" fontId="3" fillId="0" borderId="2" xfId="1" applyFont="1" applyBorder="1" applyAlignment="1">
      <alignment horizontal="center" vertical="top" wrapText="1"/>
    </xf>
    <xf numFmtId="0" fontId="4" fillId="0" borderId="1" xfId="1" applyFont="1" applyBorder="1" applyAlignment="1">
      <alignment horizontal="center" vertical="top"/>
    </xf>
    <xf numFmtId="0" fontId="3" fillId="0" borderId="3" xfId="1" applyFont="1" applyBorder="1" applyAlignment="1">
      <alignment vertical="top"/>
    </xf>
    <xf numFmtId="0" fontId="4" fillId="0" borderId="0" xfId="1" applyFont="1" applyAlignment="1">
      <alignment vertical="top"/>
    </xf>
    <xf numFmtId="0" fontId="4" fillId="0" borderId="2" xfId="1" applyFont="1" applyBorder="1" applyAlignment="1">
      <alignment horizontal="center" vertical="top"/>
    </xf>
    <xf numFmtId="0" fontId="3" fillId="0" borderId="4" xfId="1" applyFont="1" applyBorder="1" applyAlignment="1">
      <alignment horizontal="center" vertical="top"/>
    </xf>
    <xf numFmtId="0" fontId="3" fillId="0" borderId="0" xfId="1" applyFont="1" applyAlignment="1">
      <alignment horizontal="center" vertical="top"/>
    </xf>
    <xf numFmtId="0" fontId="3" fillId="0" borderId="5" xfId="1" applyFont="1" applyBorder="1" applyAlignment="1">
      <alignment horizontal="center" vertical="top"/>
    </xf>
    <xf numFmtId="0" fontId="3" fillId="0" borderId="5" xfId="1" applyFont="1" applyBorder="1" applyAlignment="1">
      <alignment vertical="top"/>
    </xf>
    <xf numFmtId="0" fontId="3" fillId="0" borderId="6" xfId="1" applyFont="1" applyBorder="1" applyAlignment="1">
      <alignment horizontal="left" vertical="top"/>
    </xf>
    <xf numFmtId="14" fontId="4" fillId="0" borderId="3" xfId="1" applyNumberFormat="1" applyFont="1" applyBorder="1" applyAlignment="1">
      <alignment horizontal="left" vertical="top"/>
    </xf>
    <xf numFmtId="14" fontId="4" fillId="0" borderId="5" xfId="1" applyNumberFormat="1" applyFont="1" applyBorder="1" applyAlignment="1">
      <alignment horizontal="left" vertical="top"/>
    </xf>
    <xf numFmtId="0" fontId="4" fillId="0" borderId="5" xfId="1" applyFont="1" applyBorder="1" applyAlignment="1">
      <alignment horizontal="left" vertical="top"/>
    </xf>
    <xf numFmtId="14" fontId="4" fillId="0" borderId="7" xfId="1" applyNumberFormat="1" applyFont="1" applyBorder="1" applyAlignment="1">
      <alignment horizontal="left" vertical="top"/>
    </xf>
    <xf numFmtId="0" fontId="3" fillId="0" borderId="7" xfId="1" applyFont="1" applyBorder="1" applyAlignment="1">
      <alignment vertical="top"/>
    </xf>
    <xf numFmtId="0" fontId="3" fillId="0" borderId="1" xfId="1" applyFont="1" applyBorder="1" applyAlignment="1">
      <alignment horizontal="left" vertical="top"/>
    </xf>
    <xf numFmtId="0" fontId="4" fillId="0" borderId="4" xfId="1" applyFont="1" applyBorder="1" applyAlignment="1">
      <alignment horizontal="center" vertical="top"/>
    </xf>
    <xf numFmtId="0" fontId="4" fillId="0" borderId="0" xfId="1" applyFont="1" applyAlignment="1">
      <alignment horizontal="center" vertical="top"/>
    </xf>
    <xf numFmtId="0" fontId="4" fillId="0" borderId="5" xfId="1" applyFont="1" applyBorder="1" applyAlignment="1">
      <alignment horizontal="center" vertical="top"/>
    </xf>
    <xf numFmtId="0" fontId="4" fillId="0" borderId="8" xfId="1" applyFont="1" applyBorder="1" applyAlignment="1">
      <alignment horizontal="center" vertical="top"/>
    </xf>
    <xf numFmtId="0" fontId="3" fillId="0" borderId="8" xfId="1" applyFont="1" applyBorder="1" applyAlignment="1">
      <alignment horizontal="center" vertical="top"/>
    </xf>
    <xf numFmtId="0" fontId="4" fillId="0" borderId="0" xfId="1" applyFont="1" applyAlignment="1">
      <alignment horizontal="justify" vertical="top"/>
    </xf>
    <xf numFmtId="0" fontId="3" fillId="0" borderId="0" xfId="1" applyFont="1" applyAlignment="1">
      <alignment vertical="top"/>
    </xf>
    <xf numFmtId="49" fontId="5" fillId="2" borderId="9" xfId="2" applyNumberFormat="1" applyFont="1" applyFill="1" applyBorder="1" applyAlignment="1">
      <alignment horizontal="center" vertical="center"/>
    </xf>
    <xf numFmtId="49" fontId="5" fillId="2" borderId="10" xfId="2" applyNumberFormat="1" applyFont="1" applyFill="1" applyBorder="1" applyAlignment="1">
      <alignment horizontal="center" vertical="center"/>
    </xf>
    <xf numFmtId="49" fontId="5" fillId="2" borderId="10" xfId="2" applyNumberFormat="1" applyFont="1" applyFill="1" applyBorder="1" applyAlignment="1">
      <alignment horizontal="center" vertical="center" wrapText="1"/>
    </xf>
    <xf numFmtId="0" fontId="4" fillId="0" borderId="0" xfId="1" applyFont="1" applyAlignment="1">
      <alignment horizontal="center" vertical="center"/>
    </xf>
    <xf numFmtId="4" fontId="3" fillId="0" borderId="0" xfId="1" applyNumberFormat="1" applyFont="1" applyAlignment="1">
      <alignment vertical="top"/>
    </xf>
    <xf numFmtId="0" fontId="4" fillId="0" borderId="0" xfId="4" applyFont="1" applyAlignment="1">
      <alignment vertical="top"/>
    </xf>
    <xf numFmtId="49" fontId="2" fillId="0" borderId="0" xfId="1" applyNumberFormat="1" applyFont="1" applyAlignment="1">
      <alignment horizontal="left" vertical="top"/>
    </xf>
    <xf numFmtId="0" fontId="9" fillId="0" borderId="0" xfId="1" applyFont="1" applyAlignment="1">
      <alignment horizontal="center" vertical="top" wrapText="1"/>
    </xf>
    <xf numFmtId="0" fontId="10" fillId="3" borderId="0" xfId="1" applyFont="1" applyFill="1" applyAlignment="1">
      <alignment vertical="top"/>
    </xf>
    <xf numFmtId="0" fontId="6" fillId="3" borderId="0" xfId="1" applyFont="1" applyFill="1" applyAlignment="1">
      <alignment horizontal="center" vertical="top"/>
    </xf>
    <xf numFmtId="0" fontId="10" fillId="3" borderId="0" xfId="1" applyFont="1" applyFill="1" applyAlignment="1">
      <alignment horizontal="center" vertical="top"/>
    </xf>
    <xf numFmtId="49" fontId="7" fillId="0" borderId="0" xfId="1" applyNumberFormat="1" applyFont="1" applyAlignment="1">
      <alignment horizontal="left" vertical="top"/>
    </xf>
    <xf numFmtId="0" fontId="7" fillId="0" borderId="0" xfId="1" applyFont="1" applyAlignment="1">
      <alignment horizontal="justify" vertical="top"/>
    </xf>
    <xf numFmtId="0" fontId="8" fillId="0" borderId="0" xfId="1" applyFont="1" applyAlignment="1">
      <alignment horizontal="center" vertical="top" wrapText="1"/>
    </xf>
    <xf numFmtId="166" fontId="8" fillId="0" borderId="0" xfId="1" applyNumberFormat="1" applyFont="1" applyAlignment="1">
      <alignment horizontal="right" vertical="top"/>
    </xf>
    <xf numFmtId="164" fontId="8" fillId="0" borderId="0" xfId="3" applyNumberFormat="1" applyFont="1" applyFill="1" applyAlignment="1">
      <alignment horizontal="right" vertical="top"/>
    </xf>
    <xf numFmtId="4" fontId="8" fillId="0" borderId="0" xfId="1" applyNumberFormat="1" applyFont="1" applyAlignment="1">
      <alignment horizontal="center" vertical="top"/>
    </xf>
    <xf numFmtId="0" fontId="6" fillId="0" borderId="1" xfId="1" applyFont="1" applyBorder="1" applyAlignment="1">
      <alignment horizontal="center" vertical="top"/>
    </xf>
    <xf numFmtId="0" fontId="11" fillId="0" borderId="0" xfId="1" applyFont="1" applyAlignment="1">
      <alignment horizontal="justify" vertical="top"/>
    </xf>
    <xf numFmtId="0" fontId="12" fillId="0" borderId="0" xfId="1" applyFont="1" applyAlignment="1">
      <alignment horizontal="center" vertical="top" wrapText="1"/>
    </xf>
    <xf numFmtId="4" fontId="12" fillId="0" borderId="0" xfId="1" applyNumberFormat="1" applyFont="1" applyAlignment="1">
      <alignment horizontal="right" vertical="top"/>
    </xf>
    <xf numFmtId="164" fontId="12" fillId="0" borderId="0" xfId="6" applyNumberFormat="1" applyFont="1" applyAlignment="1">
      <alignment horizontal="right" vertical="top"/>
    </xf>
    <xf numFmtId="4" fontId="11" fillId="0" borderId="0" xfId="1" applyNumberFormat="1" applyFont="1" applyAlignment="1">
      <alignment horizontal="center" vertical="top"/>
    </xf>
    <xf numFmtId="0" fontId="5" fillId="2" borderId="0" xfId="4" applyFont="1" applyFill="1" applyAlignment="1">
      <alignment horizontal="justify" vertical="top"/>
    </xf>
    <xf numFmtId="165" fontId="4" fillId="0" borderId="0" xfId="4" applyNumberFormat="1" applyFont="1" applyAlignment="1">
      <alignment vertical="top"/>
    </xf>
    <xf numFmtId="4" fontId="2" fillId="0" borderId="0" xfId="1" applyNumberFormat="1" applyFont="1" applyAlignment="1">
      <alignment horizontal="justify" vertical="top" wrapText="1"/>
    </xf>
    <xf numFmtId="49" fontId="13" fillId="0" borderId="0" xfId="1" applyNumberFormat="1" applyFont="1" applyAlignment="1">
      <alignment horizontal="left" vertical="top"/>
    </xf>
    <xf numFmtId="164" fontId="2" fillId="0" borderId="0" xfId="3" applyNumberFormat="1" applyFont="1" applyFill="1" applyAlignment="1">
      <alignment horizontal="right" vertical="top"/>
    </xf>
    <xf numFmtId="0" fontId="4" fillId="0" borderId="11" xfId="1" applyFont="1" applyBorder="1" applyAlignment="1">
      <alignment horizontal="centerContinuous" vertical="top"/>
    </xf>
    <xf numFmtId="0" fontId="4" fillId="0" borderId="12" xfId="1" applyFont="1" applyBorder="1" applyAlignment="1">
      <alignment horizontal="centerContinuous" vertical="top"/>
    </xf>
    <xf numFmtId="0" fontId="4" fillId="0" borderId="7" xfId="1" applyFont="1" applyBorder="1" applyAlignment="1">
      <alignment horizontal="centerContinuous" vertical="top"/>
    </xf>
    <xf numFmtId="0" fontId="2" fillId="0" borderId="0" xfId="1" applyFont="1" applyAlignment="1">
      <alignment horizontal="justify" vertical="top" wrapText="1"/>
    </xf>
    <xf numFmtId="4" fontId="2" fillId="0" borderId="0" xfId="1" applyNumberFormat="1" applyFont="1" applyAlignment="1">
      <alignment horizontal="right" vertical="top"/>
    </xf>
    <xf numFmtId="0" fontId="2" fillId="0" borderId="0" xfId="1" applyFont="1" applyAlignment="1">
      <alignment horizontal="center" vertical="top"/>
    </xf>
    <xf numFmtId="167" fontId="14" fillId="3" borderId="0" xfId="1" applyNumberFormat="1" applyFont="1" applyFill="1" applyAlignment="1">
      <alignment vertical="top"/>
    </xf>
    <xf numFmtId="164" fontId="4" fillId="0" borderId="0" xfId="1" applyNumberFormat="1" applyFont="1" applyAlignment="1">
      <alignment vertical="top"/>
    </xf>
    <xf numFmtId="0" fontId="15" fillId="0" borderId="2" xfId="1" applyFont="1" applyBorder="1" applyAlignment="1">
      <alignment horizontal="center" vertical="top"/>
    </xf>
    <xf numFmtId="164" fontId="12" fillId="0" borderId="0" xfId="6" applyNumberFormat="1" applyFont="1" applyFill="1" applyAlignment="1">
      <alignment horizontal="right" vertical="top"/>
    </xf>
    <xf numFmtId="44" fontId="4" fillId="0" borderId="0" xfId="5" applyFont="1" applyAlignment="1">
      <alignment vertical="top"/>
    </xf>
    <xf numFmtId="0" fontId="10" fillId="4" borderId="0" xfId="1" applyFont="1" applyFill="1" applyAlignment="1">
      <alignment vertical="top"/>
    </xf>
    <xf numFmtId="0" fontId="10" fillId="4" borderId="0" xfId="1" applyFont="1" applyFill="1" applyAlignment="1">
      <alignment horizontal="center" vertical="top"/>
    </xf>
    <xf numFmtId="167" fontId="14" fillId="4" borderId="0" xfId="1" applyNumberFormat="1" applyFont="1" applyFill="1" applyAlignment="1">
      <alignment vertical="top"/>
    </xf>
    <xf numFmtId="0" fontId="6" fillId="4" borderId="0" xfId="1" applyFont="1" applyFill="1" applyAlignment="1">
      <alignment vertical="top"/>
    </xf>
    <xf numFmtId="164" fontId="6" fillId="0" borderId="0" xfId="5" applyNumberFormat="1" applyFont="1" applyFill="1" applyAlignment="1">
      <alignment vertical="top"/>
    </xf>
    <xf numFmtId="164" fontId="11" fillId="0" borderId="0" xfId="5" applyNumberFormat="1" applyFont="1" applyFill="1" applyAlignment="1">
      <alignment vertical="top"/>
    </xf>
    <xf numFmtId="164" fontId="2" fillId="0" borderId="0" xfId="3" applyNumberFormat="1" applyFont="1" applyFill="1" applyAlignment="1">
      <alignment vertical="top"/>
    </xf>
    <xf numFmtId="164" fontId="10" fillId="3" borderId="0" xfId="1" applyNumberFormat="1" applyFont="1" applyFill="1" applyAlignment="1">
      <alignment vertical="top"/>
    </xf>
    <xf numFmtId="164" fontId="7" fillId="0" borderId="0" xfId="1" applyNumberFormat="1" applyFont="1" applyAlignment="1">
      <alignment vertical="top"/>
    </xf>
    <xf numFmtId="164" fontId="5" fillId="2" borderId="0" xfId="4" applyNumberFormat="1" applyFont="1" applyFill="1" applyAlignment="1">
      <alignment vertical="top"/>
    </xf>
    <xf numFmtId="0" fontId="4" fillId="0" borderId="7" xfId="1" applyFont="1" applyBorder="1" applyAlignment="1">
      <alignment horizontal="center" vertical="top"/>
    </xf>
    <xf numFmtId="0" fontId="3" fillId="0" borderId="2" xfId="1" applyFont="1" applyBorder="1" applyAlignment="1">
      <alignment horizontal="center" vertical="top" wrapText="1"/>
    </xf>
    <xf numFmtId="0" fontId="3" fillId="0" borderId="8" xfId="1" applyFont="1" applyBorder="1" applyAlignment="1">
      <alignment horizontal="center" vertical="top" wrapText="1"/>
    </xf>
    <xf numFmtId="14" fontId="3" fillId="0" borderId="6" xfId="1" applyNumberFormat="1" applyFont="1" applyBorder="1" applyAlignment="1">
      <alignment horizontal="right" vertical="top"/>
    </xf>
    <xf numFmtId="14" fontId="3" fillId="0" borderId="13" xfId="1" applyNumberFormat="1" applyFont="1" applyBorder="1" applyAlignment="1">
      <alignment horizontal="right" vertical="top"/>
    </xf>
    <xf numFmtId="0" fontId="2" fillId="0" borderId="2" xfId="1" applyFont="1" applyBorder="1" applyAlignment="1">
      <alignment horizontal="justify" vertical="top"/>
    </xf>
    <xf numFmtId="0" fontId="2" fillId="0" borderId="8" xfId="1" applyFont="1" applyBorder="1" applyAlignment="1">
      <alignment horizontal="justify" vertical="top"/>
    </xf>
    <xf numFmtId="14" fontId="3" fillId="0" borderId="4" xfId="1" applyNumberFormat="1" applyFont="1" applyBorder="1" applyAlignment="1">
      <alignment horizontal="right" vertical="top"/>
    </xf>
    <xf numFmtId="14" fontId="3" fillId="0" borderId="0" xfId="1" applyNumberFormat="1" applyFont="1" applyAlignment="1">
      <alignment horizontal="right" vertical="top"/>
    </xf>
    <xf numFmtId="14" fontId="3" fillId="0" borderId="11" xfId="1" applyNumberFormat="1" applyFont="1" applyBorder="1" applyAlignment="1">
      <alignment horizontal="right" vertical="top"/>
    </xf>
    <xf numFmtId="14" fontId="3" fillId="0" borderId="12" xfId="1" applyNumberFormat="1" applyFont="1" applyBorder="1" applyAlignment="1">
      <alignment horizontal="right" vertical="top"/>
    </xf>
  </cellXfs>
  <cellStyles count="14">
    <cellStyle name="Moneda" xfId="5" builtinId="4"/>
    <cellStyle name="Moneda 2" xfId="3" xr:uid="{00000000-0005-0000-0000-000008000000}"/>
    <cellStyle name="Moneda 2 2" xfId="6" xr:uid="{00000000-0005-0000-0000-00000A000000}"/>
    <cellStyle name="Moneda 2 2 2" xfId="12" xr:uid="{00000000-0005-0000-0000-000010000000}"/>
    <cellStyle name="Moneda 2 3" xfId="10" xr:uid="{00000000-0005-0000-0000-00000E000000}"/>
    <cellStyle name="Moneda 2 5" xfId="13" xr:uid="{00000000-0005-0000-0000-000011000000}"/>
    <cellStyle name="Moneda 3" xfId="11" xr:uid="{00000000-0005-0000-0000-00000F000000}"/>
    <cellStyle name="Normal" xfId="0" builtinId="0"/>
    <cellStyle name="Normal 2" xfId="1" xr:uid="{00000000-0005-0000-0000-000006000000}"/>
    <cellStyle name="Normal 2 10 2" xfId="7" xr:uid="{00000000-0005-0000-0000-00000B000000}"/>
    <cellStyle name="Normal 2 2" xfId="4" xr:uid="{00000000-0005-0000-0000-000009000000}"/>
    <cellStyle name="Normal 2 2 5" xfId="8" xr:uid="{00000000-0005-0000-0000-00000C000000}"/>
    <cellStyle name="Normal 3" xfId="2" xr:uid="{00000000-0005-0000-0000-000007000000}"/>
    <cellStyle name="Normal 3 2" xfId="9"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78441</xdr:colOff>
      <xdr:row>1</xdr:row>
      <xdr:rowOff>89647</xdr:rowOff>
    </xdr:from>
    <xdr:to>
      <xdr:col>1</xdr:col>
      <xdr:colOff>1049771</xdr:colOff>
      <xdr:row>7</xdr:row>
      <xdr:rowOff>16705</xdr:rowOff>
    </xdr:to>
    <xdr:pic>
      <xdr:nvPicPr>
        <xdr:cNvPr id="2" name="Imagen 1">
          <a:extLst>
            <a:ext uri="{FF2B5EF4-FFF2-40B4-BE49-F238E27FC236}">
              <a16:creationId xmlns:a16="http://schemas.microsoft.com/office/drawing/2014/main" id="{02FA3D65-60B4-47AA-8DC7-89C8086C7085}"/>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 uri="{28A0092B-C50C-407E-A947-70E740481C1C}">
              <a14:useLocalDpi xmlns:a14="http://schemas.microsoft.com/office/drawing/2010/main"/>
            </a:ext>
          </a:extLst>
        </a:blip>
        <a:stretch>
          <a:fillRect/>
        </a:stretch>
      </xdr:blipFill>
      <xdr:spPr>
        <a:xfrm>
          <a:off x="571500" y="238125"/>
          <a:ext cx="971550" cy="838200"/>
        </a:xfrm>
        <a:prstGeom prst="rect">
          <a:avLst/>
        </a:prstGeom>
      </xdr:spPr>
    </xdr:pic>
    <xdr:clientData/>
  </xdr:twoCellAnchor>
  <xdr:twoCellAnchor editAs="oneCell">
    <xdr:from>
      <xdr:col>7</xdr:col>
      <xdr:colOff>123265</xdr:colOff>
      <xdr:row>0</xdr:row>
      <xdr:rowOff>89647</xdr:rowOff>
    </xdr:from>
    <xdr:to>
      <xdr:col>7</xdr:col>
      <xdr:colOff>1856108</xdr:colOff>
      <xdr:row>4</xdr:row>
      <xdr:rowOff>3214</xdr:rowOff>
    </xdr:to>
    <xdr:pic>
      <xdr:nvPicPr>
        <xdr:cNvPr id="3" name="Imagen 2">
          <a:extLst>
            <a:ext uri="{FF2B5EF4-FFF2-40B4-BE49-F238E27FC236}">
              <a16:creationId xmlns:a16="http://schemas.microsoft.com/office/drawing/2014/main" id="{A40C571A-D98B-43EA-864F-88247959F65D}"/>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 uri="{28A0092B-C50C-407E-A947-70E740481C1C}">
              <a14:useLocalDpi xmlns:a14="http://schemas.microsoft.com/office/drawing/2010/main"/>
            </a:ext>
          </a:extLst>
        </a:blip>
        <a:stretch>
          <a:fillRect/>
        </a:stretch>
      </xdr:blipFill>
      <xdr:spPr>
        <a:xfrm>
          <a:off x="12439650" y="85725"/>
          <a:ext cx="1733550"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8F804-EF6A-4855-98CB-96ED6C65039F}">
  <sheetPr codeName="Hoja2">
    <pageSetUpPr fitToPage="1"/>
  </sheetPr>
  <dimension ref="A1:J72"/>
  <sheetViews>
    <sheetView showGridLines="0" showZeros="0" tabSelected="1" zoomScale="85" zoomScaleNormal="85" zoomScaleSheetLayoutView="85" workbookViewId="0"/>
  </sheetViews>
  <sheetFormatPr baseColWidth="10" defaultColWidth="9.140625" defaultRowHeight="12" customHeight="1" x14ac:dyDescent="0.25"/>
  <cols>
    <col min="1" max="1" width="7.42578125" style="20" customWidth="1"/>
    <col min="2" max="2" width="16.85546875" style="20" customWidth="1"/>
    <col min="3" max="3" width="70.5703125" style="20" customWidth="1"/>
    <col min="4" max="4" width="11.5703125" style="20" customWidth="1"/>
    <col min="5" max="5" width="20.140625" style="20" customWidth="1"/>
    <col min="6" max="6" width="17.85546875" style="20" customWidth="1"/>
    <col min="7" max="7" width="40.28515625" style="20" customWidth="1"/>
    <col min="8" max="8" width="31" style="20" customWidth="1"/>
    <col min="9" max="9" width="14.140625" style="20" hidden="1" customWidth="1"/>
    <col min="10" max="10" width="12" style="20" bestFit="1" customWidth="1"/>
    <col min="11" max="16384" width="9.140625" style="20"/>
  </cols>
  <sheetData>
    <row r="1" spans="2:8" ht="12" customHeight="1" x14ac:dyDescent="0.25">
      <c r="B1" s="18"/>
      <c r="C1" s="16" t="s">
        <v>11</v>
      </c>
      <c r="D1" s="14" t="s">
        <v>23</v>
      </c>
      <c r="E1" s="13"/>
      <c r="F1" s="13"/>
      <c r="G1" s="12"/>
      <c r="H1" s="19"/>
    </row>
    <row r="2" spans="2:8" ht="12" customHeight="1" x14ac:dyDescent="0.25">
      <c r="B2" s="21"/>
      <c r="C2" s="17" t="s">
        <v>12</v>
      </c>
      <c r="D2" s="22"/>
      <c r="E2" s="23"/>
      <c r="F2" s="23"/>
      <c r="G2" s="24"/>
      <c r="H2" s="25"/>
    </row>
    <row r="3" spans="2:8" ht="12" customHeight="1" x14ac:dyDescent="0.25">
      <c r="B3" s="21"/>
      <c r="C3" s="47" t="s">
        <v>21</v>
      </c>
      <c r="D3" s="5" t="s">
        <v>61</v>
      </c>
      <c r="E3" s="4"/>
      <c r="F3" s="4"/>
      <c r="G3" s="3"/>
      <c r="H3" s="25"/>
    </row>
    <row r="4" spans="2:8" ht="12" customHeight="1" x14ac:dyDescent="0.25">
      <c r="B4" s="21"/>
      <c r="C4" s="90"/>
      <c r="D4" s="2"/>
      <c r="E4" s="4"/>
      <c r="F4" s="4"/>
      <c r="G4" s="3"/>
      <c r="H4" s="25"/>
    </row>
    <row r="5" spans="2:8" ht="12" customHeight="1" thickBot="1" x14ac:dyDescent="0.3">
      <c r="B5" s="21"/>
      <c r="C5" s="91"/>
      <c r="D5" s="1"/>
      <c r="E5" s="15"/>
      <c r="F5" s="15"/>
      <c r="G5" s="89"/>
      <c r="H5" s="25"/>
    </row>
    <row r="6" spans="2:8" ht="12" customHeight="1" x14ac:dyDescent="0.25">
      <c r="B6" s="21"/>
      <c r="C6" s="26" t="s">
        <v>0</v>
      </c>
      <c r="D6" s="92" t="s">
        <v>17</v>
      </c>
      <c r="E6" s="93"/>
      <c r="F6" s="93"/>
      <c r="G6" s="27"/>
      <c r="H6" s="25"/>
    </row>
    <row r="7" spans="2:8" ht="12" customHeight="1" x14ac:dyDescent="0.25">
      <c r="B7" s="21"/>
      <c r="C7" s="94" t="s">
        <v>60</v>
      </c>
      <c r="D7" s="96" t="s">
        <v>18</v>
      </c>
      <c r="E7" s="97"/>
      <c r="F7" s="97"/>
      <c r="G7" s="28"/>
      <c r="H7" s="25"/>
    </row>
    <row r="8" spans="2:8" ht="12" customHeight="1" x14ac:dyDescent="0.25">
      <c r="B8" s="21"/>
      <c r="C8" s="94"/>
      <c r="D8" s="96" t="s">
        <v>1</v>
      </c>
      <c r="E8" s="97"/>
      <c r="F8" s="97"/>
      <c r="G8" s="29"/>
      <c r="H8" s="25"/>
    </row>
    <row r="9" spans="2:8" ht="12.6" customHeight="1" thickBot="1" x14ac:dyDescent="0.3">
      <c r="B9" s="21"/>
      <c r="C9" s="95"/>
      <c r="D9" s="98" t="s">
        <v>13</v>
      </c>
      <c r="E9" s="99"/>
      <c r="F9" s="99"/>
      <c r="G9" s="30"/>
      <c r="H9" s="31"/>
    </row>
    <row r="10" spans="2:8" ht="12" customHeight="1" x14ac:dyDescent="0.25">
      <c r="B10" s="21"/>
      <c r="C10" s="32" t="s">
        <v>15</v>
      </c>
      <c r="D10" s="14" t="s">
        <v>24</v>
      </c>
      <c r="E10" s="13"/>
      <c r="F10" s="13"/>
      <c r="G10" s="12"/>
      <c r="H10" s="57" t="s">
        <v>22</v>
      </c>
    </row>
    <row r="11" spans="2:8" ht="16.5" customHeight="1" x14ac:dyDescent="0.25">
      <c r="B11" s="21"/>
      <c r="C11" s="11"/>
      <c r="D11" s="33">
        <v>0</v>
      </c>
      <c r="E11" s="34"/>
      <c r="F11" s="34"/>
      <c r="G11" s="35"/>
      <c r="H11" s="76" t="s">
        <v>26</v>
      </c>
    </row>
    <row r="12" spans="2:8" ht="12" customHeight="1" thickBot="1" x14ac:dyDescent="0.3">
      <c r="B12" s="36"/>
      <c r="C12" s="10"/>
      <c r="D12" s="68"/>
      <c r="E12" s="69"/>
      <c r="F12" s="69"/>
      <c r="G12" s="70"/>
      <c r="H12" s="37"/>
    </row>
    <row r="13" spans="2:8" ht="12" customHeight="1" thickBot="1" x14ac:dyDescent="0.3">
      <c r="E13" s="38"/>
    </row>
    <row r="14" spans="2:8" ht="16.899999999999999" customHeight="1" thickBot="1" x14ac:dyDescent="0.3">
      <c r="B14" s="9" t="s">
        <v>19</v>
      </c>
      <c r="C14" s="8"/>
      <c r="D14" s="8"/>
      <c r="E14" s="8"/>
      <c r="F14" s="8"/>
      <c r="G14" s="8"/>
      <c r="H14" s="7"/>
    </row>
    <row r="15" spans="2:8" ht="12" customHeight="1" thickBot="1" x14ac:dyDescent="0.3">
      <c r="B15" s="39"/>
      <c r="C15" s="39"/>
      <c r="D15" s="39"/>
      <c r="E15" s="39"/>
      <c r="F15" s="39"/>
      <c r="G15" s="39"/>
      <c r="H15" s="39"/>
    </row>
    <row r="16" spans="2:8" s="43" customFormat="1" ht="30.75" thickBot="1" x14ac:dyDescent="0.3">
      <c r="B16" s="40" t="s">
        <v>2</v>
      </c>
      <c r="C16" s="41" t="s">
        <v>3</v>
      </c>
      <c r="D16" s="41" t="s">
        <v>4</v>
      </c>
      <c r="E16" s="41" t="s">
        <v>5</v>
      </c>
      <c r="F16" s="42" t="s">
        <v>16</v>
      </c>
      <c r="G16" s="42" t="s">
        <v>29</v>
      </c>
      <c r="H16" s="41" t="s">
        <v>6</v>
      </c>
    </row>
    <row r="17" spans="2:10" ht="15" x14ac:dyDescent="0.25">
      <c r="B17" s="51"/>
      <c r="C17" s="52" t="s">
        <v>94</v>
      </c>
      <c r="D17" s="53"/>
      <c r="E17" s="54"/>
      <c r="F17" s="55"/>
      <c r="G17" s="56"/>
      <c r="H17" s="83">
        <f>SUM(H18+H43+H38)</f>
        <v>0</v>
      </c>
    </row>
    <row r="18" spans="2:10" ht="15" x14ac:dyDescent="0.25">
      <c r="B18" s="51" t="s">
        <v>14</v>
      </c>
      <c r="C18" s="52" t="s">
        <v>64</v>
      </c>
      <c r="D18" s="53"/>
      <c r="E18" s="54"/>
      <c r="F18" s="55"/>
      <c r="G18" s="56"/>
      <c r="H18" s="83">
        <f>SUM(+H23+H19+H21)</f>
        <v>0</v>
      </c>
    </row>
    <row r="19" spans="2:10" ht="15" x14ac:dyDescent="0.25">
      <c r="B19" s="58" t="s">
        <v>30</v>
      </c>
      <c r="C19" s="58" t="s">
        <v>59</v>
      </c>
      <c r="D19" s="59"/>
      <c r="E19" s="60"/>
      <c r="F19" s="77">
        <v>0</v>
      </c>
      <c r="G19" s="65"/>
      <c r="H19" s="84">
        <f>SUM(H20:H20)</f>
        <v>0</v>
      </c>
      <c r="J19" s="75"/>
    </row>
    <row r="20" spans="2:10" ht="127.5" x14ac:dyDescent="0.25">
      <c r="B20" s="46" t="s">
        <v>31</v>
      </c>
      <c r="C20" s="71" t="s">
        <v>62</v>
      </c>
      <c r="D20" s="73" t="s">
        <v>32</v>
      </c>
      <c r="E20" s="72">
        <v>8</v>
      </c>
      <c r="F20" s="67"/>
      <c r="G20" s="65" t="str">
        <f t="shared" ref="G20" si="0">+numtext(F20)</f>
        <v>CERO PESOS 00/100 M.N.</v>
      </c>
      <c r="H20" s="85">
        <f t="shared" ref="H20" si="1">ROUND(E20*F20,2)</f>
        <v>0</v>
      </c>
      <c r="J20" s="75"/>
    </row>
    <row r="21" spans="2:10" ht="15" x14ac:dyDescent="0.25">
      <c r="B21" s="58" t="s">
        <v>33</v>
      </c>
      <c r="C21" s="58" t="s">
        <v>54</v>
      </c>
      <c r="D21" s="59"/>
      <c r="E21" s="60"/>
      <c r="F21" s="67"/>
      <c r="G21" s="65"/>
      <c r="H21" s="84">
        <f>SUM(H22:H22)</f>
        <v>0</v>
      </c>
      <c r="J21" s="75"/>
    </row>
    <row r="22" spans="2:10" ht="63.75" x14ac:dyDescent="0.25">
      <c r="B22" s="46" t="s">
        <v>35</v>
      </c>
      <c r="C22" s="71" t="s">
        <v>63</v>
      </c>
      <c r="D22" s="73" t="s">
        <v>27</v>
      </c>
      <c r="E22" s="72">
        <v>25.5</v>
      </c>
      <c r="F22" s="67"/>
      <c r="G22" s="65" t="str">
        <f t="shared" ref="G22" si="2">+numtext(F22)</f>
        <v>CERO PESOS 00/100 M.N.</v>
      </c>
      <c r="H22" s="85">
        <f t="shared" ref="H22" si="3">ROUND(E22*F22,2)</f>
        <v>0</v>
      </c>
      <c r="J22" s="75"/>
    </row>
    <row r="23" spans="2:10" ht="15" x14ac:dyDescent="0.25">
      <c r="B23" s="58" t="s">
        <v>34</v>
      </c>
      <c r="C23" s="58" t="s">
        <v>48</v>
      </c>
      <c r="D23" s="59"/>
      <c r="E23" s="60"/>
      <c r="F23" s="67"/>
      <c r="G23" s="65"/>
      <c r="H23" s="84">
        <f>SUM(H24:I37)</f>
        <v>0</v>
      </c>
      <c r="J23" s="75"/>
    </row>
    <row r="24" spans="2:10" ht="63.75" x14ac:dyDescent="0.25">
      <c r="B24" s="46" t="s">
        <v>36</v>
      </c>
      <c r="C24" s="71" t="s">
        <v>55</v>
      </c>
      <c r="D24" s="73" t="s">
        <v>53</v>
      </c>
      <c r="E24" s="72">
        <v>22500</v>
      </c>
      <c r="F24" s="67"/>
      <c r="G24" s="65" t="str">
        <f t="shared" ref="G24:G30" si="4">+numtext(F24)</f>
        <v>CERO PESOS 00/100 M.N.</v>
      </c>
      <c r="H24" s="85">
        <f t="shared" ref="H24:H30" si="5">ROUND(E24*F24,2)</f>
        <v>0</v>
      </c>
      <c r="J24" s="75"/>
    </row>
    <row r="25" spans="2:10" ht="63.75" x14ac:dyDescent="0.25">
      <c r="B25" s="46" t="s">
        <v>37</v>
      </c>
      <c r="C25" s="71" t="s">
        <v>65</v>
      </c>
      <c r="D25" s="73" t="s">
        <v>53</v>
      </c>
      <c r="E25" s="72">
        <v>3.5</v>
      </c>
      <c r="F25" s="67"/>
      <c r="G25" s="65" t="str">
        <f t="shared" si="4"/>
        <v>CERO PESOS 00/100 M.N.</v>
      </c>
      <c r="H25" s="85">
        <f t="shared" si="5"/>
        <v>0</v>
      </c>
      <c r="J25" s="75"/>
    </row>
    <row r="26" spans="2:10" ht="63.75" x14ac:dyDescent="0.25">
      <c r="B26" s="46" t="s">
        <v>38</v>
      </c>
      <c r="C26" s="71" t="s">
        <v>66</v>
      </c>
      <c r="D26" s="73" t="s">
        <v>28</v>
      </c>
      <c r="E26" s="72">
        <v>112.32</v>
      </c>
      <c r="F26" s="67"/>
      <c r="G26" s="65" t="str">
        <f t="shared" si="4"/>
        <v>CERO PESOS 00/100 M.N.</v>
      </c>
      <c r="H26" s="85">
        <f t="shared" si="5"/>
        <v>0</v>
      </c>
      <c r="J26" s="75"/>
    </row>
    <row r="27" spans="2:10" ht="76.5" x14ac:dyDescent="0.25">
      <c r="B27" s="46" t="s">
        <v>39</v>
      </c>
      <c r="C27" s="71" t="s">
        <v>67</v>
      </c>
      <c r="D27" s="73" t="s">
        <v>28</v>
      </c>
      <c r="E27" s="72">
        <v>70</v>
      </c>
      <c r="F27" s="67"/>
      <c r="G27" s="65" t="str">
        <f t="shared" si="4"/>
        <v>CERO PESOS 00/100 M.N.</v>
      </c>
      <c r="H27" s="85">
        <f t="shared" si="5"/>
        <v>0</v>
      </c>
      <c r="J27" s="75"/>
    </row>
    <row r="28" spans="2:10" ht="153" x14ac:dyDescent="0.25">
      <c r="B28" s="46" t="s">
        <v>40</v>
      </c>
      <c r="C28" s="71" t="s">
        <v>68</v>
      </c>
      <c r="D28" s="73" t="s">
        <v>25</v>
      </c>
      <c r="E28" s="72">
        <v>12</v>
      </c>
      <c r="F28" s="67"/>
      <c r="G28" s="65" t="str">
        <f t="shared" si="4"/>
        <v>CERO PESOS 00/100 M.N.</v>
      </c>
      <c r="H28" s="85">
        <f t="shared" si="5"/>
        <v>0</v>
      </c>
      <c r="J28" s="75"/>
    </row>
    <row r="29" spans="2:10" ht="153" x14ac:dyDescent="0.25">
      <c r="B29" s="46" t="s">
        <v>42</v>
      </c>
      <c r="C29" s="71" t="s">
        <v>69</v>
      </c>
      <c r="D29" s="73" t="s">
        <v>25</v>
      </c>
      <c r="E29" s="72">
        <v>2</v>
      </c>
      <c r="F29" s="67"/>
      <c r="G29" s="65" t="str">
        <f t="shared" si="4"/>
        <v>CERO PESOS 00/100 M.N.</v>
      </c>
      <c r="H29" s="85">
        <f t="shared" si="5"/>
        <v>0</v>
      </c>
      <c r="J29" s="75"/>
    </row>
    <row r="30" spans="2:10" ht="165.75" x14ac:dyDescent="0.25">
      <c r="B30" s="46" t="s">
        <v>43</v>
      </c>
      <c r="C30" s="71" t="s">
        <v>70</v>
      </c>
      <c r="D30" s="73" t="s">
        <v>25</v>
      </c>
      <c r="E30" s="72">
        <v>1</v>
      </c>
      <c r="F30" s="67"/>
      <c r="G30" s="65" t="str">
        <f t="shared" si="4"/>
        <v>CERO PESOS 00/100 M.N.</v>
      </c>
      <c r="H30" s="85">
        <f t="shared" si="5"/>
        <v>0</v>
      </c>
      <c r="J30" s="75"/>
    </row>
    <row r="31" spans="2:10" ht="165.75" x14ac:dyDescent="0.25">
      <c r="B31" s="46" t="s">
        <v>44</v>
      </c>
      <c r="C31" s="71" t="s">
        <v>71</v>
      </c>
      <c r="D31" s="73" t="s">
        <v>25</v>
      </c>
      <c r="E31" s="72">
        <v>26</v>
      </c>
      <c r="F31" s="67"/>
      <c r="G31" s="65" t="str">
        <f t="shared" ref="G31:G37" si="6">+numtext(F31)</f>
        <v>CERO PESOS 00/100 M.N.</v>
      </c>
      <c r="H31" s="85">
        <f t="shared" ref="H31:H37" si="7">ROUND(E31*F31,2)</f>
        <v>0</v>
      </c>
      <c r="J31" s="75"/>
    </row>
    <row r="32" spans="2:10" ht="153" x14ac:dyDescent="0.25">
      <c r="B32" s="46" t="s">
        <v>45</v>
      </c>
      <c r="C32" s="71" t="s">
        <v>72</v>
      </c>
      <c r="D32" s="73" t="s">
        <v>25</v>
      </c>
      <c r="E32" s="72">
        <v>2</v>
      </c>
      <c r="F32" s="67"/>
      <c r="G32" s="65" t="str">
        <f t="shared" si="6"/>
        <v>CERO PESOS 00/100 M.N.</v>
      </c>
      <c r="H32" s="85">
        <f t="shared" si="7"/>
        <v>0</v>
      </c>
      <c r="J32" s="75"/>
    </row>
    <row r="33" spans="1:10" ht="165.75" x14ac:dyDescent="0.25">
      <c r="B33" s="46" t="s">
        <v>46</v>
      </c>
      <c r="C33" s="71" t="s">
        <v>73</v>
      </c>
      <c r="D33" s="73" t="s">
        <v>25</v>
      </c>
      <c r="E33" s="72">
        <v>36</v>
      </c>
      <c r="F33" s="67"/>
      <c r="G33" s="65" t="str">
        <f t="shared" si="6"/>
        <v>CERO PESOS 00/100 M.N.</v>
      </c>
      <c r="H33" s="85">
        <f t="shared" si="7"/>
        <v>0</v>
      </c>
      <c r="J33" s="75"/>
    </row>
    <row r="34" spans="1:10" ht="165.75" x14ac:dyDescent="0.25">
      <c r="B34" s="46" t="s">
        <v>47</v>
      </c>
      <c r="C34" s="71" t="s">
        <v>74</v>
      </c>
      <c r="D34" s="73" t="s">
        <v>25</v>
      </c>
      <c r="E34" s="72">
        <v>4</v>
      </c>
      <c r="F34" s="67"/>
      <c r="G34" s="65" t="str">
        <f t="shared" si="6"/>
        <v>CERO PESOS 00/100 M.N.</v>
      </c>
      <c r="H34" s="85">
        <f t="shared" si="7"/>
        <v>0</v>
      </c>
      <c r="J34" s="75"/>
    </row>
    <row r="35" spans="1:10" ht="51" x14ac:dyDescent="0.25">
      <c r="B35" s="46" t="s">
        <v>49</v>
      </c>
      <c r="C35" s="71" t="s">
        <v>56</v>
      </c>
      <c r="D35" s="73" t="s">
        <v>25</v>
      </c>
      <c r="E35" s="72">
        <v>1500</v>
      </c>
      <c r="F35" s="67"/>
      <c r="G35" s="65" t="str">
        <f t="shared" si="6"/>
        <v>CERO PESOS 00/100 M.N.</v>
      </c>
      <c r="H35" s="85">
        <f t="shared" si="7"/>
        <v>0</v>
      </c>
      <c r="J35" s="75"/>
    </row>
    <row r="36" spans="1:10" ht="51" x14ac:dyDescent="0.25">
      <c r="B36" s="46" t="s">
        <v>50</v>
      </c>
      <c r="C36" s="71" t="s">
        <v>75</v>
      </c>
      <c r="D36" s="73" t="s">
        <v>25</v>
      </c>
      <c r="E36" s="72">
        <v>2246.4</v>
      </c>
      <c r="F36" s="67"/>
      <c r="G36" s="65" t="str">
        <f t="shared" si="6"/>
        <v>CERO PESOS 00/100 M.N.</v>
      </c>
      <c r="H36" s="85">
        <f t="shared" si="7"/>
        <v>0</v>
      </c>
      <c r="J36" s="75"/>
    </row>
    <row r="37" spans="1:10" ht="38.25" x14ac:dyDescent="0.25">
      <c r="B37" s="46" t="s">
        <v>51</v>
      </c>
      <c r="C37" s="71" t="s">
        <v>76</v>
      </c>
      <c r="D37" s="73" t="s">
        <v>25</v>
      </c>
      <c r="E37" s="72">
        <v>60</v>
      </c>
      <c r="F37" s="67"/>
      <c r="G37" s="65" t="str">
        <f t="shared" si="6"/>
        <v>CERO PESOS 00/100 M.N.</v>
      </c>
      <c r="H37" s="85">
        <f t="shared" si="7"/>
        <v>0</v>
      </c>
      <c r="J37" s="75"/>
    </row>
    <row r="38" spans="1:10" ht="15" x14ac:dyDescent="0.25">
      <c r="B38" s="51" t="s">
        <v>57</v>
      </c>
      <c r="C38" s="52" t="s">
        <v>95</v>
      </c>
      <c r="D38" s="53"/>
      <c r="E38" s="54"/>
      <c r="F38" s="67"/>
      <c r="G38" s="56"/>
      <c r="H38" s="83">
        <f>SUM(H39)</f>
        <v>0</v>
      </c>
      <c r="J38" s="75"/>
    </row>
    <row r="39" spans="1:10" ht="15" x14ac:dyDescent="0.25">
      <c r="B39" s="58" t="s">
        <v>58</v>
      </c>
      <c r="C39" s="58" t="s">
        <v>41</v>
      </c>
      <c r="D39" s="59"/>
      <c r="E39" s="60"/>
      <c r="F39" s="67"/>
      <c r="G39" s="65"/>
      <c r="H39" s="84">
        <f>SUM(H40:H42)</f>
        <v>0</v>
      </c>
      <c r="J39" s="75"/>
    </row>
    <row r="40" spans="1:10" ht="114.75" x14ac:dyDescent="0.25">
      <c r="B40" s="46" t="s">
        <v>52</v>
      </c>
      <c r="C40" s="71" t="s">
        <v>82</v>
      </c>
      <c r="D40" s="73" t="s">
        <v>27</v>
      </c>
      <c r="E40" s="72">
        <v>1485</v>
      </c>
      <c r="F40" s="67"/>
      <c r="G40" s="65" t="str">
        <f t="shared" ref="G40:G42" si="8">+numtext(F40)</f>
        <v>CERO PESOS 00/100 M.N.</v>
      </c>
      <c r="H40" s="85">
        <f t="shared" ref="H40" si="9">ROUND(E40*F40,2)</f>
        <v>0</v>
      </c>
      <c r="J40" s="75"/>
    </row>
    <row r="41" spans="1:10" ht="318.75" x14ac:dyDescent="0.25">
      <c r="B41" s="46" t="s">
        <v>86</v>
      </c>
      <c r="C41" s="71" t="s">
        <v>83</v>
      </c>
      <c r="D41" s="73" t="s">
        <v>28</v>
      </c>
      <c r="E41" s="72">
        <v>49500</v>
      </c>
      <c r="F41" s="67"/>
      <c r="G41" s="65" t="str">
        <f t="shared" si="8"/>
        <v>CERO PESOS 00/100 M.N.</v>
      </c>
      <c r="H41" s="85">
        <f>ROUND(E41*F41,2)</f>
        <v>0</v>
      </c>
      <c r="J41" s="75"/>
    </row>
    <row r="42" spans="1:10" ht="15" x14ac:dyDescent="0.25">
      <c r="B42" s="46" t="s">
        <v>87</v>
      </c>
      <c r="C42" s="71" t="s">
        <v>84</v>
      </c>
      <c r="D42" s="73" t="s">
        <v>53</v>
      </c>
      <c r="E42" s="72">
        <v>1700</v>
      </c>
      <c r="F42" s="67"/>
      <c r="G42" s="65" t="str">
        <f t="shared" si="8"/>
        <v>CERO PESOS 00/100 M.N.</v>
      </c>
      <c r="H42" s="85">
        <f>ROUND(E42*F42,2)</f>
        <v>0</v>
      </c>
      <c r="J42" s="75"/>
    </row>
    <row r="43" spans="1:10" ht="15" x14ac:dyDescent="0.25">
      <c r="B43" s="51" t="s">
        <v>85</v>
      </c>
      <c r="C43" s="52" t="s">
        <v>77</v>
      </c>
      <c r="D43" s="53"/>
      <c r="E43" s="54"/>
      <c r="F43" s="67"/>
      <c r="G43" s="65"/>
      <c r="H43" s="83">
        <f>SUM(H44+H47)</f>
        <v>0</v>
      </c>
      <c r="J43" s="75"/>
    </row>
    <row r="44" spans="1:10" ht="15" x14ac:dyDescent="0.25">
      <c r="B44" s="58" t="s">
        <v>92</v>
      </c>
      <c r="C44" s="58" t="s">
        <v>54</v>
      </c>
      <c r="D44" s="59"/>
      <c r="E44" s="60"/>
      <c r="F44" s="67"/>
      <c r="G44" s="65"/>
      <c r="H44" s="84">
        <f>SUM(H45:H46)</f>
        <v>0</v>
      </c>
      <c r="J44" s="75"/>
    </row>
    <row r="45" spans="1:10" ht="153" x14ac:dyDescent="0.25">
      <c r="A45" s="66"/>
      <c r="B45" s="46" t="s">
        <v>88</v>
      </c>
      <c r="C45" s="71" t="s">
        <v>78</v>
      </c>
      <c r="D45" s="73" t="s">
        <v>27</v>
      </c>
      <c r="E45" s="72">
        <v>100</v>
      </c>
      <c r="F45" s="67"/>
      <c r="G45" s="65" t="str">
        <f t="shared" ref="G45:G46" si="10">+numtext(F45)</f>
        <v>CERO PESOS 00/100 M.N.</v>
      </c>
      <c r="H45" s="85">
        <f t="shared" ref="H45:H46" si="11">ROUND(E45*F45,2)</f>
        <v>0</v>
      </c>
      <c r="J45" s="75"/>
    </row>
    <row r="46" spans="1:10" ht="114.75" x14ac:dyDescent="0.25">
      <c r="A46" s="66"/>
      <c r="B46" s="46" t="s">
        <v>89</v>
      </c>
      <c r="C46" s="71" t="s">
        <v>79</v>
      </c>
      <c r="D46" s="73" t="s">
        <v>53</v>
      </c>
      <c r="E46" s="72">
        <v>1000</v>
      </c>
      <c r="F46" s="67"/>
      <c r="G46" s="65" t="str">
        <f t="shared" si="10"/>
        <v>CERO PESOS 00/100 M.N.</v>
      </c>
      <c r="H46" s="85">
        <f t="shared" si="11"/>
        <v>0</v>
      </c>
      <c r="J46" s="75"/>
    </row>
    <row r="47" spans="1:10" ht="15" x14ac:dyDescent="0.25">
      <c r="B47" s="58" t="s">
        <v>93</v>
      </c>
      <c r="C47" s="58" t="s">
        <v>41</v>
      </c>
      <c r="D47" s="59"/>
      <c r="E47" s="60"/>
      <c r="F47" s="67"/>
      <c r="G47" s="65"/>
      <c r="H47" s="84">
        <f>SUM(H48:H49)</f>
        <v>0</v>
      </c>
      <c r="J47" s="75"/>
    </row>
    <row r="48" spans="1:10" ht="216.75" x14ac:dyDescent="0.25">
      <c r="B48" s="46" t="s">
        <v>90</v>
      </c>
      <c r="C48" s="71" t="s">
        <v>80</v>
      </c>
      <c r="D48" s="73" t="s">
        <v>27</v>
      </c>
      <c r="E48" s="72">
        <v>150</v>
      </c>
      <c r="F48" s="67"/>
      <c r="G48" s="65" t="str">
        <f t="shared" ref="G48:G49" si="12">+numtext(F48)</f>
        <v>CERO PESOS 00/100 M.N.</v>
      </c>
      <c r="H48" s="85">
        <f t="shared" ref="H48:H49" si="13">ROUND(E48*F48,2)</f>
        <v>0</v>
      </c>
      <c r="J48" s="75"/>
    </row>
    <row r="49" spans="2:10" ht="178.5" x14ac:dyDescent="0.25">
      <c r="B49" s="46" t="s">
        <v>91</v>
      </c>
      <c r="C49" s="71" t="s">
        <v>81</v>
      </c>
      <c r="D49" s="73" t="s">
        <v>27</v>
      </c>
      <c r="E49" s="72">
        <v>120</v>
      </c>
      <c r="F49" s="67"/>
      <c r="G49" s="65" t="str">
        <f t="shared" si="12"/>
        <v>CERO PESOS 00/100 M.N.</v>
      </c>
      <c r="H49" s="85">
        <f t="shared" si="13"/>
        <v>0</v>
      </c>
      <c r="J49" s="75"/>
    </row>
    <row r="50" spans="2:10" ht="12" customHeight="1" x14ac:dyDescent="0.25">
      <c r="B50" s="48"/>
      <c r="C50" s="49" t="s">
        <v>20</v>
      </c>
      <c r="D50" s="50"/>
      <c r="E50" s="74"/>
      <c r="F50" s="74"/>
      <c r="G50" s="48"/>
      <c r="H50" s="86"/>
      <c r="J50" s="75"/>
    </row>
    <row r="51" spans="2:10" ht="12" customHeight="1" x14ac:dyDescent="0.25">
      <c r="B51" s="48"/>
      <c r="C51" s="49"/>
      <c r="D51" s="50"/>
      <c r="E51" s="74"/>
      <c r="F51" s="74"/>
      <c r="G51" s="48"/>
      <c r="H51" s="86"/>
      <c r="J51" s="75"/>
    </row>
    <row r="52" spans="2:10" ht="15.75" x14ac:dyDescent="0.25">
      <c r="B52" s="79"/>
      <c r="C52" s="82" t="str">
        <f>C17</f>
        <v>Carretera 330, tramo Jalostotitlán - Tecualtitán, en el municipio de Jalostotitlán.</v>
      </c>
      <c r="D52" s="80"/>
      <c r="E52" s="81"/>
      <c r="F52" s="81"/>
      <c r="G52" s="79"/>
      <c r="H52" s="83">
        <f>H17</f>
        <v>0</v>
      </c>
    </row>
    <row r="53" spans="2:10" ht="12" customHeight="1" x14ac:dyDescent="0.25">
      <c r="B53" s="51" t="s">
        <v>14</v>
      </c>
      <c r="C53" s="52" t="str">
        <f>+VLOOKUP($B53,$B$17:$H$37,2,0)</f>
        <v>RECONSTRUCCION CONSTRUCCION DE LA CARRETERA 330</v>
      </c>
      <c r="D53" s="39"/>
      <c r="E53" s="44"/>
      <c r="F53" s="39"/>
      <c r="G53" s="39"/>
      <c r="H53" s="87">
        <f>+VLOOKUP($B53,$B$17:$H$49,7,0)</f>
        <v>0</v>
      </c>
    </row>
    <row r="54" spans="2:10" ht="12" customHeight="1" x14ac:dyDescent="0.25">
      <c r="B54" s="58" t="s">
        <v>30</v>
      </c>
      <c r="C54" s="58" t="str">
        <f>+VLOOKUP($B54,B17:H49,2,0)</f>
        <v>TERRACERÍAS</v>
      </c>
      <c r="D54" s="59"/>
      <c r="E54" s="60"/>
      <c r="F54" s="61"/>
      <c r="G54" s="62"/>
      <c r="H54" s="84">
        <f>+VLOOKUP($B54,$B$17:$H$43,7,0)</f>
        <v>0</v>
      </c>
    </row>
    <row r="55" spans="2:10" ht="12" customHeight="1" x14ac:dyDescent="0.25">
      <c r="B55" s="58" t="s">
        <v>33</v>
      </c>
      <c r="C55" s="58" t="str">
        <f>+VLOOKUP($B55,B18:H50,2,0)</f>
        <v>ESTRUCTURA Y OBRAS DE DRENAJE</v>
      </c>
      <c r="D55" s="59"/>
      <c r="E55" s="60"/>
      <c r="F55" s="61"/>
      <c r="G55" s="62"/>
      <c r="H55" s="84">
        <f>+VLOOKUP($B55,$B$17:$I$49,7,0)</f>
        <v>0</v>
      </c>
    </row>
    <row r="56" spans="2:10" ht="12" customHeight="1" x14ac:dyDescent="0.25">
      <c r="B56" s="58" t="s">
        <v>34</v>
      </c>
      <c r="C56" s="58" t="str">
        <f>+VLOOKUP($B56,B19:H51,2,0)</f>
        <v>SEÑALAMIENTO</v>
      </c>
      <c r="D56" s="59"/>
      <c r="E56" s="60"/>
      <c r="F56" s="61"/>
      <c r="G56" s="62"/>
      <c r="H56" s="84">
        <f>+VLOOKUP($B56,$B$17:$I$49,7,0)</f>
        <v>0</v>
      </c>
    </row>
    <row r="57" spans="2:10" ht="12" customHeight="1" x14ac:dyDescent="0.25">
      <c r="B57" s="51" t="s">
        <v>57</v>
      </c>
      <c r="C57" s="52" t="str">
        <f>+VLOOKUP($B57,$B$17:$H$49,2,0)</f>
        <v>CONSERVACIÓN PERIODICA DE LA CARRETERA 330</v>
      </c>
      <c r="D57" s="39"/>
      <c r="E57" s="44"/>
      <c r="F57" s="39"/>
      <c r="G57" s="39"/>
      <c r="H57" s="87">
        <f>+VLOOKUP($B57,$B$17:$H$49,7,0)</f>
        <v>0</v>
      </c>
    </row>
    <row r="58" spans="2:10" ht="12" customHeight="1" x14ac:dyDescent="0.25">
      <c r="B58" s="58" t="s">
        <v>58</v>
      </c>
      <c r="C58" s="58" t="str">
        <f>+VLOOKUP($B58,B23:H54,2,0)</f>
        <v>PAVIMENTOS</v>
      </c>
      <c r="D58" s="59"/>
      <c r="E58" s="60"/>
      <c r="F58" s="61"/>
      <c r="G58" s="62"/>
      <c r="H58" s="84">
        <f>+VLOOKUP($B58,$B$17:$H$49,7,0)</f>
        <v>0</v>
      </c>
    </row>
    <row r="59" spans="2:10" ht="12" customHeight="1" x14ac:dyDescent="0.25">
      <c r="B59" s="51" t="s">
        <v>85</v>
      </c>
      <c r="C59" s="52" t="str">
        <f>+VLOOKUP($B59,$B$17:$H$49,2,0)</f>
        <v>CONSERVACIÓN RUTINARIA DE LA CARRETERA 330</v>
      </c>
      <c r="D59" s="39"/>
      <c r="E59" s="44"/>
      <c r="F59" s="39"/>
      <c r="G59" s="39"/>
      <c r="H59" s="87">
        <f>+VLOOKUP($B59,$B$43:$I$49,7,0)</f>
        <v>0</v>
      </c>
    </row>
    <row r="60" spans="2:10" ht="12" customHeight="1" x14ac:dyDescent="0.25">
      <c r="B60" s="58" t="s">
        <v>92</v>
      </c>
      <c r="C60" s="58" t="str">
        <f>+VLOOKUP($B60,B23:H55,2,0)</f>
        <v>ESTRUCTURA Y OBRAS DE DRENAJE</v>
      </c>
      <c r="D60" s="59"/>
      <c r="E60" s="60"/>
      <c r="F60" s="61"/>
      <c r="G60" s="62"/>
      <c r="H60" s="84">
        <f>+VLOOKUP($B60,$B$17:$H$49,7,0)</f>
        <v>0</v>
      </c>
    </row>
    <row r="61" spans="2:10" ht="12" customHeight="1" x14ac:dyDescent="0.25">
      <c r="B61" s="58" t="s">
        <v>93</v>
      </c>
      <c r="C61" s="58" t="str">
        <f>+VLOOKUP($B61,B23:H55,2,0)</f>
        <v>PAVIMENTOS</v>
      </c>
      <c r="D61" s="59"/>
      <c r="E61" s="60"/>
      <c r="F61" s="61"/>
      <c r="G61" s="62"/>
      <c r="H61" s="84">
        <f>+VLOOKUP($B61,$B$47:$I$49,7,0)</f>
        <v>0</v>
      </c>
    </row>
    <row r="62" spans="2:10" ht="12" customHeight="1" x14ac:dyDescent="0.25">
      <c r="B62" s="58"/>
      <c r="C62" s="58"/>
      <c r="D62" s="59"/>
      <c r="E62" s="60"/>
      <c r="F62" s="61"/>
      <c r="G62" s="62"/>
      <c r="H62" s="84"/>
    </row>
    <row r="63" spans="2:10" ht="12" customHeight="1" x14ac:dyDescent="0.25">
      <c r="B63" s="58"/>
      <c r="C63" s="58"/>
      <c r="D63" s="59"/>
      <c r="E63" s="60"/>
      <c r="F63" s="61"/>
      <c r="G63" s="62"/>
      <c r="H63" s="84"/>
    </row>
    <row r="64" spans="2:10" ht="12" customHeight="1" x14ac:dyDescent="0.25">
      <c r="B64" s="58"/>
      <c r="C64" s="58"/>
      <c r="D64" s="59"/>
      <c r="E64" s="60"/>
      <c r="F64" s="61"/>
      <c r="G64" s="62"/>
      <c r="H64" s="84"/>
    </row>
    <row r="65" spans="2:9" ht="12" customHeight="1" x14ac:dyDescent="0.25">
      <c r="B65" s="58"/>
      <c r="C65" s="58"/>
      <c r="D65" s="59"/>
      <c r="E65" s="60"/>
      <c r="F65" s="61"/>
      <c r="G65" s="62"/>
      <c r="H65" s="84"/>
    </row>
    <row r="66" spans="2:9" ht="12" customHeight="1" x14ac:dyDescent="0.25">
      <c r="B66" s="6" t="s">
        <v>7</v>
      </c>
      <c r="C66" s="6"/>
      <c r="D66" s="6"/>
      <c r="E66" s="6"/>
      <c r="F66" s="6"/>
      <c r="G66" s="63" t="s">
        <v>8</v>
      </c>
      <c r="H66" s="88">
        <f>H53</f>
        <v>0</v>
      </c>
    </row>
    <row r="67" spans="2:9" s="45" customFormat="1" ht="12" customHeight="1" x14ac:dyDescent="0.25">
      <c r="B67" s="6" t="str">
        <f>+numtext(H68)</f>
        <v>CERO PESOS 00/100 M.N.</v>
      </c>
      <c r="C67" s="6"/>
      <c r="D67" s="6"/>
      <c r="E67" s="6"/>
      <c r="F67" s="6"/>
      <c r="G67" s="63" t="s">
        <v>9</v>
      </c>
      <c r="H67" s="88">
        <f>ROUND(H66*0.16,2)</f>
        <v>0</v>
      </c>
    </row>
    <row r="68" spans="2:9" s="45" customFormat="1" ht="12" customHeight="1" x14ac:dyDescent="0.25">
      <c r="B68" s="6"/>
      <c r="C68" s="6"/>
      <c r="D68" s="6"/>
      <c r="E68" s="6"/>
      <c r="F68" s="6"/>
      <c r="G68" s="63" t="s">
        <v>10</v>
      </c>
      <c r="H68" s="88">
        <f>+H66+H67</f>
        <v>0</v>
      </c>
      <c r="I68" s="78">
        <f>+H68*1.15</f>
        <v>0</v>
      </c>
    </row>
    <row r="69" spans="2:9" s="45" customFormat="1" ht="12" customHeight="1" x14ac:dyDescent="0.25">
      <c r="H69" s="64"/>
    </row>
    <row r="70" spans="2:9" ht="12" customHeight="1" x14ac:dyDescent="0.25">
      <c r="H70" s="75"/>
    </row>
    <row r="71" spans="2:9" ht="12" customHeight="1" x14ac:dyDescent="0.25">
      <c r="H71" s="75"/>
    </row>
    <row r="72" spans="2:9" ht="12" customHeight="1" x14ac:dyDescent="0.25">
      <c r="H72" s="75"/>
    </row>
  </sheetData>
  <mergeCells count="13">
    <mergeCell ref="D1:G1"/>
    <mergeCell ref="D3:G5"/>
    <mergeCell ref="C4:C5"/>
    <mergeCell ref="D6:F6"/>
    <mergeCell ref="C7:C9"/>
    <mergeCell ref="D7:F7"/>
    <mergeCell ref="D8:F8"/>
    <mergeCell ref="D9:F9"/>
    <mergeCell ref="D10:G10"/>
    <mergeCell ref="C11:C12"/>
    <mergeCell ref="B14:H14"/>
    <mergeCell ref="B66:F66"/>
    <mergeCell ref="B67:F68"/>
  </mergeCells>
  <printOptions horizontalCentered="1"/>
  <pageMargins left="0.39370078740157499" right="0.39370078740157499" top="0.51" bottom="0.78740157480314998" header="0.27559055118110198" footer="0.39370078740157499"/>
  <pageSetup scale="62" fitToHeight="0" orientation="landscape" r:id="rId1"/>
  <headerFooter>
    <oddFooter>&amp;C&amp;8Página &amp;P de &amp;N</oddFooter>
  </headerFooter>
  <rowBreaks count="1" manualBreakCount="1">
    <brk id="49" min="1" max="7"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ELIDA IVETTE AGUIRRE ROCHIN.</cp:lastModifiedBy>
  <cp:lastPrinted>2025-07-26T15:56:04Z</cp:lastPrinted>
  <dcterms:created xsi:type="dcterms:W3CDTF">2018-12-17T16:20:56Z</dcterms:created>
  <dcterms:modified xsi:type="dcterms:W3CDTF">2026-04-29T17:01:13Z</dcterms:modified>
  <cp:category/>
</cp:coreProperties>
</file>