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5.- Caminos\LP-0210 CODIGO 330 MICHEL\"/>
    </mc:Choice>
  </mc:AlternateContent>
  <bookViews>
    <workbookView xWindow="-120" yWindow="-120" windowWidth="29040" windowHeight="15720" activeTab="0"/>
  </bookViews>
  <sheets>
    <sheet name="CATALOGO" sheetId="4" r:id="rId3"/>
  </sheets>
  <definedNames>
    <definedName name="_xlnm._FilterDatabase" localSheetId="0" hidden="1">CATALOGO!$A$16:$G$38</definedName>
    <definedName name="_xleta.N" hidden="1">#NAME?</definedName>
    <definedName name="area" localSheetId="0">#REF!</definedName>
    <definedName name="area">#REF!</definedName>
    <definedName name="_xlnm.Print_Area" localSheetId="0">CATALOGO!$A$1:$G$70</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ACTOR" localSheetId="0">CATALOGO!#REF!</definedName>
    <definedName name="FACTOR">#REF!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4"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<sst xmlns="http://schemas.openxmlformats.org/spreadsheetml/2006/main" count="128" uniqueCount="99">
  <si>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</si>
  <si>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</si>
  <si>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</si>
  <si>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</si>
  <si>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</si>
  <si>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</si>
  <si>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</si>
  <si>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</si>
  <si>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</si>
  <si>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</si>
  <si>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</si>
  <si>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</si>
  <si>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</si>
  <si>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</si>
  <si>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</si>
  <si>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</si>
  <si>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FECHA DE INICIO AUTORIZADA:</t>
  </si>
  <si>
    <t>FECHA DE TERMINACIÓN AUTORIZADA:</t>
  </si>
  <si>
    <t>CATÁLOGO DE CONCEPTOS</t>
  </si>
  <si>
    <t>RESUMEN DE PARTIDAS</t>
  </si>
  <si>
    <t>DIRECCIÓN GENERAL DE LICITACIÓN Y CONTRATACIÓN</t>
  </si>
  <si>
    <t>DOCUMENTO</t>
  </si>
  <si>
    <t>NÚMERO DE PROCEDIMIENTO:</t>
  </si>
  <si>
    <t>NOMBRE Y FIRMA DEL REPRESENTANTE LEGAL</t>
  </si>
  <si>
    <t>PZA</t>
  </si>
  <si>
    <t>E2</t>
  </si>
  <si>
    <t>M3</t>
  </si>
  <si>
    <t>M2</t>
  </si>
  <si>
    <t>A1</t>
  </si>
  <si>
    <t>SIOP-001</t>
  </si>
  <si>
    <t>HA</t>
  </si>
  <si>
    <t>A2</t>
  </si>
  <si>
    <t>SIOP-002</t>
  </si>
  <si>
    <t>SIOP-003</t>
  </si>
  <si>
    <t>SIOP-004</t>
  </si>
  <si>
    <t>SIOP-005</t>
  </si>
  <si>
    <t>SIOP-006</t>
  </si>
  <si>
    <t>SIOP-007</t>
  </si>
  <si>
    <t>PAVIMENTOS</t>
  </si>
  <si>
    <t>SIOP-008</t>
  </si>
  <si>
    <t>SIOP-009</t>
  </si>
  <si>
    <t>SIOP-010</t>
  </si>
  <si>
    <t>SIOP-011</t>
  </si>
  <si>
    <t>SIOP-012</t>
  </si>
  <si>
    <t>SIOP-013</t>
  </si>
  <si>
    <t>SEÑALAMIENTO</t>
  </si>
  <si>
    <t>SIOP-014</t>
  </si>
  <si>
    <t>SIOP-015</t>
  </si>
  <si>
    <t>SIOP-016</t>
  </si>
  <si>
    <t>SIOP-017</t>
  </si>
  <si>
    <t>M</t>
  </si>
  <si>
    <t>ESTRUCTURA Y OBRAS DE DRENAJE</t>
  </si>
  <si>
    <t>SUMINISTRO Y APLICACIÓN DE RAYA CONTINUA O DISCONTINUA, COLOR AMARILLA O BLANCA, CUMPLIENDO CON ESPESOR DE 0.38 A 0.51 MILIMETROS, DE 15 CM. DE ANCHO, POR UNIDAD DE OBRA TERMINADA, APLICANDO DE 0.70 KG DE MICROSFERA POR LITRO, NO EXHIBA ROCIADO EXCESIVO (BRISEADO) EN LAS ORILLAS DE LA LINEA DE MARCA, DICHAS LINEAS SEAN RECTAS A SIMPLE VISTA.</t>
  </si>
  <si>
    <t>SUMINISTRO Y COLOCACION DE VIALETAS EN RAYA CONTINUA Y/O DICONTINUA, CON REFLEJANTE COLOR AMARILLO Y/O BLANCA EN UNA O DOS CARAS POR UNIDAD DE OBRA TERMINADA, INCLUYE: MATERIALES, EPOXICO PARA ANCLAJE, MANO DE OBRA, EQUIPO Y HERRAMIENTA.</t>
  </si>
  <si>
    <t>B</t>
  </si>
  <si>
    <t>B1</t>
  </si>
  <si>
    <t>TERRACERÍAS</t>
  </si>
  <si>
    <t>SIOP-E-ICAR-OB-LP-0210-2026</t>
  </si>
  <si>
    <t>LIMPIEZA Y DESHIERBE DEL DERECHO DE VIA P.U.O.T.PARA LA REMOCIÓN DE LA VEGETACIÓN EXISTENTE, MEDIANTE: LA TALA, ROZA, DESENRAICE, LIMPIA Y DISPOSICIÓN FINAL; EN EL DERECHO DE VÍA, EN LAS ZONAS DE BANCOS, DE CANALES Y EN ÁREAS QUE SE DESTINEN A INSTALACIONES. INCLUYE: MATERIALES, MANO DE OBRA, EQUIPO , SEÑALAMIENTO, CARGA DEL PRODUCTO DE LA LIMPIEZA,  ACARREO, DESCARGA Y DISPOSICION EN EL BANCO DE DESPERDICIO O SITIO DE ACOPIO PROPUESTO POR EL CONTRATISTA Y AUTORIZADO POR LA DEPENDENCIA, CUMPLIENDO CON LAS LEYES Y REGLAMENTOS DE PROTECCIÓN ECOLÓGICA VIGENTES, CONSIDERANDO TODOS LOS ELEMENTOS NECESARIOS PARA SU CORRECTA EJECUCION. (EP-CSV-CAR-DSC-3-3-01-001/13).</t>
  </si>
  <si>
    <t>SUMINISTRO Y APLICACIÓN DE LINEA DE ALTO 40 CM,  PINTURA DOBLE ESPESOR, COLOR BLANCO REFLEJANTE, CUMPLIENDO ESPESOR 0.38 A 0.51 MILIMETROS,  SEGÚN DISEÑO, APLICANDO DE 0.7 KG DE MICROSFERA POR LITRO, NO EXHIBA ROCIADO EXCESIVO (BRISEADO) EN LAS ORILLAS DE LA LINEA DE MARCA, DICHAS LINEAS SEAN RECTAS A SIMPLE VISTA.</t>
  </si>
  <si>
    <t>SUMINISTRO Y APLICACIÓN DE PINTURA EN LEYENDAS, MARCAS DIVERSAS EN PAVIMENTOS, REDUCTORES DE VELOCIDAD, RAYAS CON ESPACIAMIENTO LOGARÍTMICO, CRUCE PEATONAL,  SEGÚN DISEÑO, PINTURA DOBLE ESPESOR, COLOR REFLEJANTE, CUMPLIENDO ESPESOR 0.38 A 0.51 MILIMETROS,  SEGÚN DISEÑO, APLICANDO DE 0.7 KG DE MICROSFERA POR LITRO, NO EXHIBA ROCIADO EXCESIVO (BRISEADO) EN LAS ORILLAS DE LA LINEA DE MARCA, DICHAS LINEAS SEAN RECTAS A SIMPLE VISTA.</t>
  </si>
  <si>
    <t>LIMPIEZA DE ALCANTARILLAS EN DONDE LO INDIQUE LA DEPENDENCIA INCLUYE CANALES DE ENTRADA Y SALIDA P.U.O.T. A MANO O A MÁQUINA EN CUALQUIER TIPO DE MATERIAL, PARA RESTITUIR SU CAPACIDAD Y EFICIENCIA HIDRÁULICA DE ACUERDO A SU SECCION ORIGINAL CONSIDERANDO  CARGA Y RETIRO DE AZOLVE, LODOS, MATERIALES SOLIDOS, LIQUIDOS, SEMILIQUIDOS, VEGETACIÓN, BASURA, FRAGMENTOS DE ROCA Y TODO MATERIAL QUE SE ACUMULE EN LOS ELEMENTOS DE DRENAJE Y OBSTRUYAN EL LIBRE  FLUJO DE LIQUIDOS EN CUNETA QUEDANDO LA SECCION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</si>
  <si>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LIMPIEZA DE CUNETAS Y CONTRACUNETAS EN DONDE LO INDIQUE LA DEPENDENCIA, P.U.O.T.A MANO O A
MÁQUINA EN CUALQUIER TIPO DE MATERIAL, (RETIRO DE AZOLVE, VEGETACIÓN, BASURA, FRAGMENTOS DE ROCA Y TODO MATERIAL QUE SE ACUMULE EN ELEMENTOS DE DRENAJE. PARA RESTITUIR SU CAPACIDAD Y EFICIENCIA HIDRÁULICA.) INCLUYE: CARGA, FLETE, ACARREOS, DESCARGA Y DISPOSICION FINAL EN SITIOS QUE AUTORICE LA DEPENDENCIA Y QE NO OBSTRUYAN PROPIEDAD PRIVADA, CAUCE DE ARROYOS U   OBRAS DE DRENAJE, INCLUYE HERRAMIENTAS, EQUIPO, MANO DE OBRA, SEÑALAMIENTO Y  TODO LO NECESARIO PARA SU CORRECTA EJECUCIÓN.(N-CSV-CAR-2-01-001)</t>
  </si>
  <si>
    <t>BACHEO PROFUNDO AISLADO, REALIZANDO DELIMITACION DEL AREA, CORTE CON DISCO Y REMOCIÓN DE   LA CAPA DAÑADA DEL PAVIMENTO EXISTENTE, RE COMPACTACIÓN DEL FONDO DE LA EXCAVACIÓN, SUMINISTRO,TENDIDO, AFINE Y COMPACTACIÓN DE LA BASE EN CAPAS DE 20 CMS MAXIMO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IMPREGNACION A RAZON DE 1.5 LTS /M2 CON EMULSION PARA IMPREGNACION, RIEGO DE LIGA A RAZON DE 0.7 LTS/M2 CON EMULSION DE ROMPIMIENTO RAPIDO, RESTITUCION DE LA CAPA DE CARPETA EMPLEANDO MEZCLA ASFALTICA EN CALIENTE  PG 64-22 DE 1/2" A FINOS CUBRIENDO TOTALMENTE EL AREA DEL BACHEO TRATADO, SEÑALIZACIÓN DE LA ZONA, HERRAMIENTA MENOR, EQUIPO Y TODO LO NECESARIO PARA SU CORRECTA EJECUCIÓN, P.U.O.T (N·CSV·CAR·2·02·004/15) CONSIDERANDO 05 CM DE ESPESOR COMPACTO DE CARPETA, Y PARA LA ESTRUCTURA, MATERIAL DE BANCO QUE CUMPLA CON LOS PARAMETROS PARA SER EMPLEADA COMO BASE HIDRAULICA DE 1 1/2" A FINOS. DEL BANCO PROPUESTO POR EL CONTRATISTA. EN ESPESOR VARIABLE DE ENTRE 20 Y 40 CMS.,</t>
  </si>
  <si>
    <t>BACHEO SUPERFICIAL AISLADO CON MEZCLA ASFÁLTICA EN CALIENTE, CONSIDERANDO TRABAJOS EN
FORMA MANUAL CON EQUIPO MENOR Y/O LIGERO, DELIMITACIÓN DEL ÁREA, CORTE PERIMETRAL CON   DISCO, RETIRO DE RESIDUOS Y LIMPIEZA, RIEGO DE LIGA CON EMULSIÓN DE ROMPIMIENTO RÁPIDO (ECR-60)  A RAZÓN DE 0.70 LT/M2,  DEMOLICION DE LA CARPETA ASFALTICA DAÑADA POR MEDIOS MECANICOS Y/O MANUALES, EXTRACCION Y RETIRO DEL MATERIAL PRODUCTO DE CORTE O DEMOLICION,    RECOMPACTACION Y LIMPIEZA DE LA SUPERFICIE DESCUBIERTA, SUMINISTRO,TENDIDO Y  COMPACTACION  DE MEZCLA ASFALTICA PARA CARPETA considerando minimo 05 CM, LOS TIEMPOS DE LOS EQUIPOS Y VEHICULOS EMPLEADOS DURANTE LA EJECUCION DE LOS TRABAJOS, RETIRO DE SOBRANTES AL FINALIZAR LOS TRABAJOS A DESTINO AUTORIZADO POR LA DEPENDENCIA, CARGA, TRANSPORTE, DESCARGAS, MANO DE OBRA, HERRAMIENTAS, EQUIPO Y TODO LO NECESARIO PARA SU CORRECTA EJECUCION. P.U.O.T. N-CSV- CAR-2-02-003/00/16</t>
  </si>
  <si>
    <t>SELLADO DE GRIETAS AISLADAS EN CARPETAS ASFALTICAS N-CSV-CAR-2-02-002/15</t>
  </si>
  <si>
    <t>C</t>
  </si>
  <si>
    <t>SIOP-018</t>
  </si>
  <si>
    <t>SIOP-019</t>
  </si>
  <si>
    <t>SIOP-020</t>
  </si>
  <si>
    <t>SIOP-021</t>
  </si>
  <si>
    <t>SIOP-022</t>
  </si>
  <si>
    <t>C1</t>
  </si>
  <si>
    <t>C2</t>
  </si>
  <si>
    <t>CUNETAS CON CONCRETO HIDRAULICO DE F'C=150 KG/CM2 Y 0.15 M2 DE SECCIÓN TRANSVERSAL DE CUNETA CONSIDERANDO 10 CM. DE ESPESOR, COLADO DE CONCRETO, CIMBRADO, CURADO, EXCAVACION, DESCIMBRADO, CARGAS Y DESCARGAS DE LOS MATERIALES AL SITIO DE UTILIZACION,  P.U.O.T. (INCISO J. DE LA NORMA N-CTR-CAR-1-03-003)</t>
  </si>
  <si>
    <t>SEÑALAMIENTO HORIZONTAL</t>
  </si>
  <si>
    <t>SUMINISTRO Y APLICACIÓN DE RAYAS CON ESPACIAMIENTO LOGARÍTMICO PINTURA DOBLE ESPESOR, COLOR BLANCO O AMARILLO REFLEJANTE, CUMPLIENDO ESPESOR 0.38 A 0.51 MILIMETROS,  SEGÚN DISEÑO, APLICANDO DE 0.7 KG DE MICROSFERA POR LITRO, NO EXHIBA ROCIADO EXCESIVO (BRISEADO) EN LAS ORILLAS DE LA LINEA DE MARCA, DICHAS LINEAS SEAN RECTAS A SIMPLE VISTA.</t>
  </si>
  <si>
    <t xml:space="preserve">SUMINISTRO Y COLOCACION DE BOTONES EN ESPACIO DE LÍNEAS CON SEPARACIÓN LOGARÍTIMICA FABRICADO EN MATERIAL PLASTICO 10 CM DE DIAMETRO, CON MALLA INTERNA Y ANCLAJE DE PEGAMENTO EPOXICO, APLICANDO 150 GRS PEGAMENTO EPOXICO A Y B, </t>
  </si>
  <si>
    <t>SEÑALAMIENTO VERTICAL</t>
  </si>
  <si>
    <t>SUMINISTRO Y COLOCACIÓN DE SEÑAL DE  " KM" SIN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</si>
  <si>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UN (1) TABLERO DE 30 X 178  CM.  ACABADO TIPO "A" ALTA INTENSIDAD 10 AÑOS DE DURACION, LAMINA LISA CALIBRE 16, PERIMETRO CORTE LASER, GALVANIZADA POR INMERSION EN CALIENTE,  PELICULA ANTI GRAFFITI, TORNILLOS ANTIVANDALICOS GALVANIZADO, ESCUDO EN IMPRESION DIGITAL VINIL ALTA INTENSIDAD DE ACUERDO A SPOT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</si>
  <si>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DOS (2) TABLEROS DE 30 X 178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</si>
  <si>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 xml:space="preserve">SUMINISTRO Y COLOCACIÓN DE SEÑAL DE 71 X 71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t>
  </si>
  <si>
    <t>SUMINISTRO Y COLOCACIÓN DE SEÑAL DE  " KM" CON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</si>
  <si>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60 X 76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</si>
  <si>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 xml:space="preserve">SUMINISTRO Y COLOCACIÓN DE SEÑAL CON UN (1) TABLERO DE 40 X 239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  </t>
  </si>
  <si>
    <t>SUMINISTRO Y COLOCACIÓN DE FANTASMAS DE 13 CM. DE DIÁMETRO Y 110 CM. DE ALTURA, DE CONCRETO HIDRÁULICO (CLASIFICACIÓN OD-6)</t>
  </si>
  <si>
    <t>RENIVELACIONES AISLADAS EMPLEANDO MEZCLA ASFÁLTICA EN CALIENTE ELABORADA EN PLANTA O EN FRIO FABRICADA CON AGREGADOS PÉTREOS DE BANCO, ASFALTO Y ADITIVOS, CONSIDERANDO, DELIMITACIÓN DEL ÁREA, LIMPIEZA Y RETIRO DE RESIDUOS, INCLUYE: MANO DE OBRA, SUMINISTRO DE LOS MATERIALES, RIEGO DE LIGA CON EMULSIÓN DE ROMPIMIENTO RÁPIDO (ECR-60) A RAZÓN DE 0.70 LT/M2, TENDIDO Y COMPACTACIÓN POR MEDIOS MECÁNICOS Y MANUALES DE LA MEZCLA ASFÁLTICA, TAMAÑO MÁXIMO DEL AGREGADO DE 1/2" Y CEMENTO ASFÁLTICO GRADO PG 64-22, LOS TIEMPOS DE LOS EQUIPOS Y VEHÍCULOS EMPLEADOS DURANTE LA EJECUCIÓN DE LOS TRABAJOS, FLETES, INCLUYE: MATERIALES, MAQUINARIA, EQUIPO, SEÑALAMIENTO, HERRAMIENTA, MANO DE OBRA Y TODO LO NECESARIO PARA SU CORRECTA EJECUCIÓN, P.U.O.T. (NORMA N-CSV-CAR-3-02-001 /15).</t>
  </si>
  <si>
    <t>SUMINISTRO, APLICACIÓN Y PLANCHADO DE UN RIEGO DE SELLO PREMEZCLADO, CON MATERIAL PÉTREO 3-A, CONSIDERANDO, EL VALOR DE ADQUISICIÓN DE LOS MATERIALES, CARGAS Y DESCARGAS Y TODOS LOS ACARREOS LOCALES NECESARIOS PARA LOS TRATAMIENTOS ASI COMO DE LOS DESPERDICIOS Y FORMACIÓN DE ALMACENES, BARRIDO PREVIO Y POSTERIOR A LA APLICACION DEL SELLADO LAS VECES NECESARIAS  DE LA SUPERFICIE SOBRE LA QUE SE CONSTRUIRÁ LA CAPA DE RODADURA POR EL SISTEMA DE RIEGOS, PROTECCIÓN DE LAS ESTRUCTURAS O PARTE DE ELLAS, CARGAS Y TRANSPORTE AL LUGAR DE UTILIZACIÓN, ESPARCIDO POR MEDIOS MECANICOS CON EL EQUIPO ADECUADO, ESPARCIDORES, COMPUERTAS O EQUIPOS DE RIEGO SINCRONIZADOS Y PLANCHADO DE LOS MATERIALES PÉTREOS  O DEL RIEGO PREMEZCLADO POR MEDIO DE RODILLOS METALICOS LIGEROS CON PESO MAXIMO DE 4 TON. Y COMPACTADOR DE NEUMATICOS CON PESO CON O SIN LASTRE DE 7 A 10 TONELADAS, RASTREO, RECOLECCION, REMOCION, TRANSPORTE Y DEPOSITO EN LA FORMA Y EL SITIO INDICADOS EN EL PROYECTO O APROBADOS POR LA DEPENDENCIA, LOS TIEMPOS DE LOS VEHICULOS EMPLEADOS EN LOS TRANSPORTES RIEGO Y ESPARCIDO DE TODOS LOS MATERIALES DURANTE LAS CARGAS Y LAS DESCARGAS,LA DOSIFICACION SERA DE 1.2 LT/M2 DE EMULSION ASFALTICA DE ROMPIMIENTO RAPIDO NORMAL(ECR-60) PARA EL RIEGO DE LIGA, MIENTRAS QUE EL PETREO SERA DE 12 LT/M2, DEBERA GARANTIZARSE EL CORRECTO TRASLAPE EN JUNTAS LONGITUDINALES Y TRANSVERSALES, SE DEBERA REALIZAR UN TRAMO DE PRUEBA CON EL FIN DE CALIBRAR LOS EQUIPOS, VERIFICAR LA AFINIDAD PETREO-ASFALTO  Y MONITOREAR LOS PROCESOS DE CONSTRUCCION Y CANTIDADES DE MATERIAL DESPRENDIDO Y TIEMPOS DE MADURACION Y FRAGUADO, INCLUYE SUMINISTRO Y APLICACION DE LOS MATERIALES, HERRAMIENTAS, MANO DE OBRA, SEÑALIZACION, BANDEREROS Y TODO LO NECESARIO PARA SU CORRECTA EJECUCION. P.U.O.T.(INCISO J DE LA NORMA N-CSV-CAR-3-02-002/15 )</t>
  </si>
  <si>
    <t>CONSERVACIÓN RUTINARIA DEL 0+000 AL 8+000</t>
  </si>
  <si>
    <t>C3</t>
  </si>
  <si>
    <t>A2.1</t>
  </si>
  <si>
    <t>A2.2</t>
  </si>
  <si>
    <t>RECONSTRUCCIÓN  DEL 0+800 AL 8+000</t>
  </si>
  <si>
    <t>CONSERVACIÓN PERIÓDICA 0+000 AL 0+800</t>
  </si>
  <si>
    <t>SIOP-023</t>
  </si>
  <si>
    <t>Reconstrucción, conservación periódica y conservación rutinaria de la carretera código 330 Tramo Jalostotitlan  - Teocaltitan, en el municipio de Jalostotitlan, Jalisco.</t>
  </si>
  <si>
    <t>PRECIO UNITARIO ($) 
CON LETRA</t>
  </si>
  <si>
    <t>PRECIO UNITARIO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</si>
</sst>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quot;$&quot;#,##0.00"/>
    <numFmt numFmtId="165" formatCode="&quot;$&quot;#,###.00"/>
    <numFmt numFmtId="166" formatCode="#,##0.0000"/>
    <numFmt numFmtId="167" formatCode="&quot;$&quot;#,##0.000000"/>
  </numFmts>
  <fonts count="20">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b/>
      <sz val="12"/>
      <name val="Calibri"/>
      <family val="2"/>
    </font>
    <font>
      <sz val="8"/>
      <name val="Calibri"/>
      <family val="2"/>
      <scheme val="minor"/>
    </font>
    <font>
      <b/>
      <sz val="20"/>
      <name val="Calibri"/>
      <family val="2"/>
    </font>
    <font>
      <sz val="20"/>
      <name val="Calibri"/>
      <family val="2"/>
    </font>
    <font>
      <b/>
      <sz val="8"/>
      <color rgb="FF0000CC"/>
      <name val="Calibri"/>
      <family val="2"/>
      <scheme val="minor"/>
    </font>
    <font>
      <b/>
      <sz val="8"/>
      <name val="Calibri"/>
      <family val="2"/>
      <scheme val="minor"/>
    </font>
    <font>
      <b/>
      <sz val="8"/>
      <color theme="1"/>
      <name val="Calibri"/>
      <family val="2"/>
      <scheme val="minor"/>
    </font>
    <font>
      <b/>
      <sz val="8"/>
      <color theme="4"/>
      <name val="Calibri"/>
      <family val="2"/>
      <scheme val="minor"/>
    </font>
    <font>
      <b/>
      <sz val="8"/>
      <color rgb="FF006600"/>
      <name val="Calibri"/>
      <family val="2"/>
      <scheme val="minor"/>
    </font>
    <font>
      <sz val="8"/>
      <color rgb="FF006600"/>
      <name val="Calibri"/>
      <family val="2"/>
      <scheme val="minor"/>
    </font>
    <font>
      <b/>
      <sz val="8"/>
      <color theme="0"/>
      <name val="Calibri"/>
      <family val="2"/>
      <scheme val="minor"/>
    </font>
  </fonts>
  <fills count="5">
    <fill>
      <patternFill patternType="none"/>
    </fill>
    <fill>
      <patternFill patternType="gray125"/>
    </fill>
    <fill>
      <patternFill patternType="solid">
        <fgColor rgb="FF00953B"/>
        <bgColor indexed="64"/>
      </patternFill>
    </fill>
    <fill>
      <patternFill patternType="solid">
        <fgColor theme="0"/>
        <bgColor indexed="64"/>
      </patternFill>
    </fill>
    <fill>
      <patternFill patternType="solid">
        <fgColor theme="0" tint="-0.249909996986389"/>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style="medium">
        <color auto="1"/>
      </left>
      <right/>
      <top/>
      <bottom style="medium">
        <color auto="1"/>
      </bottom>
    </border>
    <border>
      <left/>
      <right/>
      <top/>
      <bottom style="medium">
        <color auto="1"/>
      </bottom>
    </border>
    <border>
      <left/>
      <right/>
      <top style="medium">
        <color auto="1"/>
      </top>
      <bottom/>
    </border>
    <border>
      <left/>
      <right style="medium">
        <color auto="1"/>
      </right>
      <top style="medium">
        <color auto="1"/>
      </top>
      <bottom style="medium">
        <color auto="1"/>
      </bottom>
    </border>
  </borders>
  <cellStyleXfs count="3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0" fontId="2" fillId="0" borderId="0">
      <alignment/>
      <protection/>
    </xf>
    <xf numFmtId="0" fontId="2" fillId="0" borderId="0">
      <alignment/>
      <protection/>
    </xf>
    <xf numFmtId="0" fontId="2" fillId="0" borderId="0">
      <alignment/>
      <protection/>
    </xf>
    <xf numFmtId="44" fontId="2" fillId="0" borderId="0" applyFont="0" applyFill="0" applyBorder="0" applyAlignment="0" applyProtection="0"/>
    <xf numFmtId="44" fontId="0"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101">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5" fillId="0" borderId="8"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9" xfId="21" applyNumberFormat="1" applyFont="1" applyFill="1" applyBorder="1" applyAlignment="1">
      <alignment horizontal="center" vertical="center"/>
      <protection/>
    </xf>
    <xf numFmtId="49" fontId="6" fillId="2" borderId="10" xfId="21" applyNumberFormat="1" applyFont="1" applyFill="1" applyBorder="1" applyAlignment="1">
      <alignment horizontal="center" vertical="center"/>
      <protection/>
    </xf>
    <xf numFmtId="49" fontId="6" fillId="2" borderId="10" xfId="21" applyNumberFormat="1" applyFont="1" applyFill="1" applyBorder="1" applyAlignment="1">
      <alignment horizontal="center" vertical="center" wrapText="1"/>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165" fontId="5" fillId="0" borderId="0" xfId="23" applyNumberFormat="1" applyFont="1" applyAlignment="1">
      <alignment vertical="top"/>
      <protection/>
    </xf>
    <xf numFmtId="0" fontId="5" fillId="0" borderId="11" xfId="20" applyFont="1" applyBorder="1" applyAlignment="1">
      <alignment horizontal="centerContinuous" vertical="top"/>
      <protection/>
    </xf>
    <xf numFmtId="0" fontId="5" fillId="0" borderId="12" xfId="20" applyFont="1" applyBorder="1" applyAlignment="1">
      <alignment horizontal="centerContinuous" vertical="top"/>
      <protection/>
    </xf>
    <xf numFmtId="0" fontId="5" fillId="0" borderId="7" xfId="20" applyFont="1" applyBorder="1" applyAlignment="1">
      <alignment horizontal="centerContinuous" vertical="top"/>
      <protection/>
    </xf>
    <xf numFmtId="164" fontId="5" fillId="0" borderId="0" xfId="20" applyNumberFormat="1" applyFont="1" applyAlignment="1">
      <alignment vertical="top"/>
      <protection/>
    </xf>
    <xf numFmtId="0" fontId="9" fillId="0" borderId="2" xfId="20" applyFont="1" applyBorder="1" applyAlignment="1">
      <alignment horizontal="center" vertical="top"/>
      <protection/>
    </xf>
    <xf numFmtId="0" fontId="13" fillId="0" borderId="0" xfId="20" applyFont="1" applyAlignment="1">
      <alignment horizontal="justify" vertical="top"/>
      <protection/>
    </xf>
    <xf numFmtId="4" fontId="14" fillId="0" borderId="0" xfId="20" applyNumberFormat="1" applyFont="1" applyAlignment="1">
      <alignment vertical="top"/>
      <protection/>
    </xf>
    <xf numFmtId="0" fontId="14" fillId="0" borderId="0" xfId="20" applyFont="1" applyAlignment="1">
      <alignment vertical="top"/>
      <protection/>
    </xf>
    <xf numFmtId="164" fontId="13" fillId="0" borderId="0" xfId="20" applyNumberFormat="1" applyFont="1" applyAlignment="1">
      <alignment horizontal="right" vertical="top"/>
      <protection/>
    </xf>
    <xf numFmtId="49" fontId="15" fillId="0" borderId="0" xfId="20" applyNumberFormat="1" applyFont="1" applyAlignment="1">
      <alignment horizontal="left" vertical="top"/>
      <protection/>
    </xf>
    <xf numFmtId="0" fontId="15" fillId="0" borderId="0" xfId="20" applyFont="1" applyAlignment="1">
      <alignment horizontal="justify" vertical="top"/>
      <protection/>
    </xf>
    <xf numFmtId="0" fontId="16" fillId="0" borderId="0" xfId="20" applyFont="1" applyAlignment="1">
      <alignment horizontal="center" vertical="top" wrapText="1"/>
      <protection/>
    </xf>
    <xf numFmtId="166" fontId="16" fillId="0" borderId="0" xfId="20" applyNumberFormat="1" applyFont="1" applyAlignment="1">
      <alignment horizontal="right" vertical="top"/>
      <protection/>
    </xf>
    <xf numFmtId="164" fontId="16" fillId="0" borderId="0" xfId="22" applyNumberFormat="1" applyFont="1" applyFill="1" applyAlignment="1">
      <alignment horizontal="right" vertical="top"/>
    </xf>
    <xf numFmtId="4" fontId="16" fillId="0" borderId="0" xfId="20" applyNumberFormat="1" applyFont="1" applyAlignment="1">
      <alignment horizontal="center" vertical="top"/>
      <protection/>
    </xf>
    <xf numFmtId="164" fontId="14" fillId="0" borderId="0" xfId="24" applyNumberFormat="1" applyFont="1" applyFill="1" applyAlignment="1">
      <alignment vertical="top"/>
    </xf>
    <xf numFmtId="0" fontId="17" fillId="0" borderId="0" xfId="20" applyFont="1" applyAlignment="1">
      <alignment horizontal="justify" vertical="top"/>
      <protection/>
    </xf>
    <xf numFmtId="0" fontId="18" fillId="0" borderId="0" xfId="20" applyFont="1" applyAlignment="1">
      <alignment horizontal="center" vertical="top" wrapText="1"/>
      <protection/>
    </xf>
    <xf numFmtId="4" fontId="18" fillId="0" borderId="0" xfId="20" applyNumberFormat="1" applyFont="1" applyAlignment="1">
      <alignment horizontal="right" vertical="top"/>
      <protection/>
    </xf>
    <xf numFmtId="164" fontId="10" fillId="0" borderId="0" xfId="22" applyNumberFormat="1" applyFont="1" applyFill="1" applyAlignment="1">
      <alignment horizontal="right" vertical="top"/>
    </xf>
    <xf numFmtId="4" fontId="10" fillId="0" borderId="0" xfId="20" applyNumberFormat="1" applyFont="1" applyAlignment="1">
      <alignment horizontal="justify" vertical="top" wrapText="1"/>
      <protection/>
    </xf>
    <xf numFmtId="164" fontId="17" fillId="0" borderId="0" xfId="24" applyNumberFormat="1" applyFont="1" applyFill="1" applyAlignment="1">
      <alignment vertical="top"/>
    </xf>
    <xf numFmtId="49" fontId="10" fillId="0" borderId="0" xfId="20" applyNumberFormat="1" applyFont="1" applyAlignment="1">
      <alignment horizontal="left" vertical="top"/>
      <protection/>
    </xf>
    <xf numFmtId="0" fontId="10" fillId="0" borderId="0" xfId="20" applyFont="1" applyAlignment="1">
      <alignment horizontal="justify" vertical="top" wrapText="1"/>
      <protection/>
    </xf>
    <xf numFmtId="0" fontId="10" fillId="0" borderId="0" xfId="20" applyFont="1" applyAlignment="1">
      <alignment horizontal="center" vertical="top"/>
      <protection/>
    </xf>
    <xf numFmtId="4" fontId="10" fillId="0" borderId="0" xfId="20" applyNumberFormat="1" applyFont="1" applyAlignment="1">
      <alignment horizontal="right" vertical="top"/>
      <protection/>
    </xf>
    <xf numFmtId="164" fontId="10" fillId="0" borderId="0" xfId="22" applyNumberFormat="1" applyFont="1" applyFill="1" applyAlignment="1">
      <alignment vertical="top"/>
    </xf>
    <xf numFmtId="4" fontId="10" fillId="3" borderId="0" xfId="20" applyNumberFormat="1" applyFont="1" applyFill="1" applyAlignment="1">
      <alignment horizontal="right" vertical="top"/>
      <protection/>
    </xf>
    <xf numFmtId="0" fontId="14" fillId="4" borderId="0" xfId="20" applyFont="1" applyFill="1" applyAlignment="1">
      <alignment vertical="top"/>
      <protection/>
    </xf>
    <xf numFmtId="0" fontId="14" fillId="4" borderId="0" xfId="20" applyFont="1" applyFill="1" applyAlignment="1">
      <alignment horizontal="center" vertical="top"/>
      <protection/>
    </xf>
    <xf numFmtId="167" fontId="14" fillId="4" borderId="0" xfId="20" applyNumberFormat="1" applyFont="1" applyFill="1" applyAlignment="1">
      <alignment vertical="top"/>
      <protection/>
    </xf>
    <xf numFmtId="164" fontId="14" fillId="4" borderId="0" xfId="20" applyNumberFormat="1" applyFont="1" applyFill="1" applyAlignment="1">
      <alignment vertical="top"/>
      <protection/>
    </xf>
    <xf numFmtId="0" fontId="14" fillId="3" borderId="0" xfId="20" applyFont="1" applyFill="1" applyAlignment="1">
      <alignment vertical="top"/>
      <protection/>
    </xf>
    <xf numFmtId="0" fontId="14" fillId="3" borderId="0" xfId="20" applyFont="1" applyFill="1" applyAlignment="1">
      <alignment horizontal="center" vertical="top"/>
      <protection/>
    </xf>
    <xf numFmtId="167" fontId="14" fillId="3" borderId="0" xfId="20" applyNumberFormat="1" applyFont="1" applyFill="1" applyAlignment="1">
      <alignment vertical="top"/>
      <protection/>
    </xf>
    <xf numFmtId="164" fontId="15" fillId="0" borderId="0" xfId="20" applyNumberFormat="1" applyFont="1" applyAlignment="1">
      <alignment vertical="top"/>
      <protection/>
    </xf>
    <xf numFmtId="164" fontId="18" fillId="0" borderId="0" xfId="25" applyNumberFormat="1" applyFont="1" applyAlignment="1">
      <alignment horizontal="right" vertical="top"/>
    </xf>
    <xf numFmtId="4" fontId="17" fillId="0" borderId="0" xfId="20" applyNumberFormat="1" applyFont="1" applyAlignment="1">
      <alignment horizontal="center" vertical="top"/>
      <protection/>
    </xf>
    <xf numFmtId="0" fontId="19" fillId="2" borderId="0" xfId="23" applyFont="1" applyFill="1" applyAlignment="1">
      <alignment horizontal="justify" vertical="top"/>
      <protection/>
    </xf>
    <xf numFmtId="164" fontId="19" fillId="2" borderId="0" xfId="23" applyNumberFormat="1" applyFont="1" applyFill="1" applyAlignment="1">
      <alignment vertical="top"/>
      <protection/>
    </xf>
    <xf numFmtId="4" fontId="10" fillId="0" borderId="0" xfId="20" applyNumberFormat="1" applyFont="1" applyAlignment="1">
      <alignment horizontal="center" vertical="top" wrapText="1"/>
      <protection/>
    </xf>
    <xf numFmtId="164" fontId="13" fillId="0" borderId="0" xfId="25" applyNumberFormat="1" applyFont="1" applyAlignment="1">
      <alignment horizontal="center" vertical="top"/>
    </xf>
    <xf numFmtId="0" fontId="4" fillId="0" borderId="6" xfId="20" applyFont="1" applyBorder="1" applyAlignment="1">
      <alignment horizontal="center" vertical="top"/>
      <protection/>
    </xf>
    <xf numFmtId="0" fontId="4" fillId="0" borderId="13" xfId="20" applyFont="1" applyBorder="1" applyAlignment="1">
      <alignment horizontal="center" vertical="top"/>
      <protection/>
    </xf>
    <xf numFmtId="0" fontId="4" fillId="0" borderId="3" xfId="20" applyFont="1" applyBorder="1" applyAlignment="1">
      <alignment horizontal="center" vertical="top"/>
      <protection/>
    </xf>
    <xf numFmtId="0" fontId="11" fillId="0" borderId="4" xfId="20" applyFont="1" applyBorder="1" applyAlignment="1">
      <alignment horizontal="center" vertical="top"/>
      <protection/>
    </xf>
    <xf numFmtId="0" fontId="12" fillId="0" borderId="0" xfId="20" applyFont="1" applyAlignment="1">
      <alignment horizontal="center" vertical="top"/>
      <protection/>
    </xf>
    <xf numFmtId="0" fontId="12" fillId="0" borderId="5" xfId="20" applyFont="1" applyBorder="1" applyAlignment="1">
      <alignment horizontal="center" vertical="top"/>
      <protection/>
    </xf>
    <xf numFmtId="0" fontId="12" fillId="0" borderId="4" xfId="20" applyFont="1" applyBorder="1" applyAlignment="1">
      <alignment horizontal="center" vertical="top"/>
      <protection/>
    </xf>
    <xf numFmtId="0" fontId="12" fillId="0" borderId="11" xfId="20" applyFont="1" applyBorder="1" applyAlignment="1">
      <alignment horizontal="center" vertical="top"/>
      <protection/>
    </xf>
    <xf numFmtId="0" fontId="12" fillId="0" borderId="12" xfId="20" applyFont="1" applyBorder="1" applyAlignment="1">
      <alignment horizontal="center" vertical="top"/>
      <protection/>
    </xf>
    <xf numFmtId="0" fontId="12" fillId="0" borderId="7" xfId="20" applyFont="1" applyBorder="1" applyAlignment="1">
      <alignment horizontal="center" vertical="top"/>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14" fontId="4" fillId="0" borderId="6" xfId="20" applyNumberFormat="1" applyFont="1" applyBorder="1" applyAlignment="1">
      <alignment horizontal="right" vertical="top"/>
      <protection/>
    </xf>
    <xf numFmtId="14" fontId="4" fillId="0" borderId="13"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14" fontId="4" fillId="0" borderId="11" xfId="20" applyNumberFormat="1" applyFont="1" applyBorder="1" applyAlignment="1">
      <alignment horizontal="right" vertical="top"/>
      <protection/>
    </xf>
    <xf numFmtId="14" fontId="4" fillId="0" borderId="12" xfId="20" applyNumberFormat="1" applyFont="1" applyBorder="1" applyAlignment="1">
      <alignment horizontal="right" vertical="top"/>
      <protection/>
    </xf>
    <xf numFmtId="0" fontId="5" fillId="0" borderId="2" xfId="20" applyFont="1" applyBorder="1" applyAlignment="1">
      <alignment horizontal="center" vertical="center"/>
      <protection/>
    </xf>
    <xf numFmtId="0" fontId="5" fillId="0" borderId="8" xfId="20" applyFont="1" applyBorder="1" applyAlignment="1">
      <alignment horizontal="center" vertical="center"/>
      <protection/>
    </xf>
    <xf numFmtId="0" fontId="6" fillId="2" borderId="9" xfId="20" applyFont="1" applyFill="1" applyBorder="1" applyAlignment="1">
      <alignment horizontal="center" vertical="top"/>
      <protection/>
    </xf>
    <xf numFmtId="0" fontId="6" fillId="2" borderId="10" xfId="20" applyFont="1" applyFill="1" applyBorder="1" applyAlignment="1">
      <alignment horizontal="center" vertical="top"/>
      <protection/>
    </xf>
    <xf numFmtId="0" fontId="6" fillId="2" borderId="14" xfId="20" applyFont="1" applyFill="1" applyBorder="1" applyAlignment="1">
      <alignment horizontal="center" vertical="top"/>
      <protection/>
    </xf>
    <xf numFmtId="0" fontId="19" fillId="2" borderId="0" xfId="23" applyFont="1" applyFill="1" applyAlignment="1">
      <alignment horizontal="center" vertical="top"/>
      <protection/>
    </xf>
  </cellXfs>
  <cellStyles count="19">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Normal 2 10 2" xfId="26"/>
    <cellStyle name="Normal 2 2 5" xfId="27"/>
    <cellStyle name="Normal 3 2" xfId="28"/>
    <cellStyle name="Moneda 2 3" xfId="29"/>
    <cellStyle name="Moneda 3" xfId="30"/>
    <cellStyle name="Moneda 2 2 2" xfId="31"/>
    <cellStyle name="Moneda 2 5" xfId="3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78441</xdr:colOff>
      <xdr:row>1</xdr:row>
      <xdr:rowOff>89647</xdr:rowOff>
    </xdr:from>
    <xdr:to>
      <xdr:col>0</xdr:col>
      <xdr:colOff>1049771</xdr:colOff>
      <xdr:row>5</xdr:row>
      <xdr:rowOff>111795</xdr:rowOff>
    </xdr:to>
    <xdr:pic>
      <xdr:nvPicPr>
        <xdr:cNvPr id="2" name="Imagen 1">
          <a:extLst>
            <a:ext uri="{FF2B5EF4-FFF2-40B4-BE49-F238E27FC236}">
              <a16:creationId xmlns:a16="http://schemas.microsoft.com/office/drawing/2014/main" id="{02fa3d65-60b4-47aa-8dc7-89c8086c7085}"/>
            </a:ext>
          </a:extLst>
        </xdr:cNvPr>
        <xdr:cNvPicPr>
          <a:picLocks noChangeAspect="1"/>
        </xdr:cNvPicPr>
      </xdr:nvPicPr>
      <xdr:blipFill>
        <a:blip r:embed="rId1">
          <a:extLst>
            <a:ext uri="{BEBA8EAE-BF5A-486C-A8C5-ECC9F3942E4B}">
              <a14:imgProps>
                <a14:imgLayer r:embed="">
                  <a14:imgEffect>
                    <a14:backgroundRemoval t="2151" b="98925" l="3382" r="97585">
                      <a14:foregroundMark x1="59903" y1="9677" x2="59903" y2="9677"/>
                      <a14:foregroundMark x1="55072" y1="2688" x2="55072" y2="2688"/>
                      <a14:foregroundMark x1="51691" y1="36022" x2="51691" y2="36022"/>
                      <a14:foregroundMark x1="57488" y1="46774" x2="57488" y2="46774"/>
                      <a14:foregroundMark x1="44444" y1="48387" x2="44444" y2="48387"/>
                      <a14:foregroundMark x1="61836" y1="76344" x2="61836" y2="76344"/>
                      <a14:foregroundMark x1="69082" y1="77957" x2="69082" y2="77957"/>
                      <a14:foregroundMark x1="96135" y1="73656" x2="96135" y2="73656"/>
                      <a14:foregroundMark x1="51208" y1="80645" x2="51208" y2="80645"/>
                      <a14:foregroundMark x1="37681" y1="85484" x2="37681" y2="85484"/>
                      <a14:foregroundMark x1="28986" y1="84409" x2="28986" y2="84409"/>
                      <a14:foregroundMark x1="10145" y1="82796" x2="10145" y2="82796"/>
                      <a14:foregroundMark x1="3382" y1="83333" x2="3382" y2="83333"/>
                      <a14:foregroundMark x1="3865" y1="97849" x2="36715" y2="97849"/>
                      <a14:foregroundMark x1="93720" y1="96774" x2="77295" y2="99462"/>
                      <a14:foregroundMark x1="69565" y1="98387" x2="62319" y2="98387"/>
                      <a14:foregroundMark x1="56039" y1="97849" x2="40097" y2="97849"/>
                      <a14:foregroundMark x1="97585" y1="98925" x2="97585" y2="98925"/>
                    </a14:backgroundRemoval>
                  </a14:imgEffect>
                </a14:imgLayer>
              </a14:imgProps>
            </a:ext>
          </a:extLst>
        </a:blip>
        <a:stretch>
          <a:fillRect/>
        </a:stretch>
      </xdr:blipFill>
      <xdr:spPr>
        <a:xfrm>
          <a:off x="76200" y="276225"/>
          <a:ext cx="971550" cy="790575"/>
        </a:xfrm>
        <a:prstGeom prst="rect"/>
      </xdr:spPr>
    </xdr:pic>
    <xdr:clientData/>
  </xdr:twoCellAnchor>
  <xdr:twoCellAnchor editAs="oneCell">
    <xdr:from>
      <xdr:col>6</xdr:col>
      <xdr:colOff>123265</xdr:colOff>
      <xdr:row>0</xdr:row>
      <xdr:rowOff>89647</xdr:rowOff>
    </xdr:from>
    <xdr:to>
      <xdr:col>6</xdr:col>
      <xdr:colOff>1856108</xdr:colOff>
      <xdr:row>3</xdr:row>
      <xdr:rowOff>10578</xdr:rowOff>
    </xdr:to>
    <xdr:pic>
      <xdr:nvPicPr>
        <xdr:cNvPr id="3" name="Imagen 2">
          <a:extLst>
            <a:ext uri="{FF2B5EF4-FFF2-40B4-BE49-F238E27FC236}">
              <a16:creationId xmlns:a16="http://schemas.microsoft.com/office/drawing/2014/main" id="{a40c571a-d98b-43ea-864f-88247959f65d}"/>
            </a:ext>
          </a:extLst>
        </xdr:cNvPr>
        <xdr:cNvPicPr>
          <a:picLocks noChangeAspect="1"/>
        </xdr:cNvPicPr>
      </xdr:nvPicPr>
      <xdr:blipFill>
        <a:blip r:embed="rId2">
          <a:extLst>
            <a:ext uri="{BEBA8EAE-BF5A-486C-A8C5-ECC9F3942E4B}">
              <a14:imgProps>
                <a14:imgLayer r:embed="">
                  <a14:imgEffect>
                    <a14:backgroundRemoval t="2500" b="90000" l="2148" r="97375">
                      <a14:foregroundMark x1="9308" y1="14167" x2="9308" y2="14167"/>
                      <a14:foregroundMark x1="10501" y1="60833" x2="10501" y2="60833"/>
                      <a14:foregroundMark x1="20286" y1="62500" x2="20286" y2="62500"/>
                      <a14:foregroundMark x1="26014" y1="80833" x2="26014" y2="80833"/>
                      <a14:foregroundMark x1="27446" y1="73333" x2="27446" y2="73333"/>
                      <a14:foregroundMark x1="4057" y1="73333" x2="4057" y2="73333"/>
                      <a14:foregroundMark x1="6205" y1="86667" x2="2864" y2="73333"/>
                      <a14:foregroundMark x1="5489" y1="81667" x2="2148" y2="60000"/>
                      <a14:foregroundMark x1="15036" y1="3333" x2="15036" y2="3333"/>
                      <a14:foregroundMark x1="36277" y1="20833" x2="34129" y2="65000"/>
                      <a14:foregroundMark x1="83064" y1="24498" x2="88277" y2="23588"/>
                      <a14:foregroundMark x1="76507" y1="25643" x2="79344" y2="25148"/>
                      <a14:foregroundMark x1="42005" y1="31667" x2="75187" y2="25873"/>
                      <a14:foregroundMark x1="91315" y1="24882" x2="97375" y2="30833"/>
                      <a14:foregroundMark x1="49454" y1="60487" x2="48262" y2="60641"/>
                      <a14:foregroundMark x1="58442" y1="59324" x2="51888" y2="60172"/>
                      <a14:foregroundMark x1="63721" y1="58642" x2="62061" y2="58857"/>
                      <a14:foregroundMark x1="91885" y1="55000" x2="75061" y2="57175"/>
                      <a14:foregroundMark x1="52148" y1="53333" x2="53938" y2="50833"/>
                      <a14:foregroundMark x1="50955" y1="55000" x2="52148" y2="53333"/>
                      <a14:foregroundMark x1="50830" y1="55174" x2="50955" y2="55000"/>
                      <a14:foregroundMark x1="42005" y1="54167" x2="42005" y2="54167"/>
                      <a14:foregroundMark x1="36516" y1="17500" x2="36516" y2="17500"/>
                      <a14:foregroundMark x1="70883" y1="53333" x2="70883" y2="53333"/>
                      <a14:foregroundMark x1="81384" y1="35000" x2="81384" y2="35000"/>
                      <a14:foregroundMark x1="87112" y1="44167" x2="87112" y2="44167"/>
                      <a14:backgroundMark x1="48926" y1="53333" x2="48926" y2="53333"/>
                      <a14:backgroundMark x1="51074" y1="61667" x2="51074" y2="61667"/>
                      <a14:backgroundMark x1="52267" y1="59167" x2="52267" y2="59167"/>
                      <a14:backgroundMark x1="46062" y1="57500" x2="47971" y2="61667"/>
                      <a14:backgroundMark x1="52029" y1="60833" x2="49881" y2="62500"/>
                      <a14:backgroundMark x1="55370" y1="55000" x2="55370" y2="55000"/>
                      <a14:backgroundMark x1="60621" y1="60000" x2="60621" y2="60000"/>
                      <a14:backgroundMark x1="60143" y1="55833" x2="61098" y2="60833"/>
                      <a14:backgroundMark x1="67780" y1="54167" x2="67780" y2="65833"/>
                      <a14:backgroundMark x1="72792" y1="60000" x2="73508" y2="57500"/>
                      <a14:backgroundMark x1="73508" y1="53333" x2="72076" y2="59167"/>
                      <a14:backgroundMark x1="75656" y1="52500" x2="75656" y2="52500"/>
                      <a14:backgroundMark x1="77088" y1="29167" x2="77088" y2="29167"/>
                      <a14:backgroundMark x1="77804" y1="25833" x2="77804" y2="25833"/>
                      <a14:backgroundMark x1="83294" y1="25833" x2="83294" y2="25833"/>
                      <a14:backgroundMark x1="90931" y1="23333" x2="88783" y2="22500"/>
                      <a14:backgroundMark x1="90692" y1="21667" x2="88067" y2="22500"/>
                      <a14:backgroundMark x1="82578" y1="22500" x2="79714" y2="26667"/>
                      <a14:backgroundMark x1="76372" y1="25000" x2="75179" y2="25833"/>
                      <a14:backgroundMark x1="81146" y1="55000" x2="81146" y2="55000"/>
                      <a14:backgroundMark x1="85919" y1="54167" x2="85919" y2="54167"/>
                      <a14:backgroundMark x1="91647" y1="54167" x2="91647" y2="54167"/>
                      <a14:backgroundMark x1="90692" y1="53333" x2="90692" y2="53333"/>
                    </a14:backgroundRemoval>
                  </a14:imgEffect>
                </a14:imgLayer>
              </a14:imgProps>
            </a:ext>
          </a:extLst>
        </a:blip>
        <a:stretch>
          <a:fillRect/>
        </a:stretch>
      </xdr:blipFill>
      <xdr:spPr>
        <a:xfrm>
          <a:off x="11287125" y="85725"/>
          <a:ext cx="1733550" cy="49530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3C8F804-EF6A-4855-98CB-96ED6C65039F}">
  <sheetPr codeName="Hoja2">
    <pageSetUpPr fitToPage="1"/>
  </sheetPr>
  <dimension ref="A1:G74"/>
  <sheetViews>
    <sheetView showGridLines="0" showZeros="0" tabSelected="1" view="pageBreakPreview" zoomScale="85" zoomScaleNormal="85" zoomScaleSheetLayoutView="85" workbookViewId="0" topLeftCell="A64">
      <selection pane="topLeft" activeCell="E20" sqref="E20:E51"/>
    </sheetView>
  </sheetViews>
  <sheetFormatPr defaultColWidth="9.14428571428571" defaultRowHeight="15"/>
  <cols>
    <col min="1" max="1" width="16.8571428571429" style="5" customWidth="1"/>
    <col min="2" max="2" width="65.4285714285714" style="5" customWidth="1"/>
    <col min="3" max="3" width="11.5714285714286" style="5" customWidth="1"/>
    <col min="4" max="4" width="20.1428571428571" style="5" customWidth="1"/>
    <col min="5" max="5" width="19" style="5" customWidth="1"/>
    <col min="6" max="6" width="34.4285714285714" style="5" customWidth="1"/>
    <col min="7" max="7" width="31" style="5" customWidth="1"/>
    <col min="8" max="16384" width="9.14285714285714" style="5"/>
  </cols>
  <sheetData>
    <row r="1" spans="1:7" ht="15">
      <c r="A1" s="3"/>
      <c r="B1" s="1" t="s">
        <v>11</v>
      </c>
      <c r="C1" s="75" t="s">
        <v>22</v>
      </c>
      <c r="D1" s="76"/>
      <c r="E1" s="76"/>
      <c r="F1" s="77"/>
      <c r="G1" s="4"/>
    </row>
    <row r="2" spans="1:7" ht="15">
      <c r="A2" s="6"/>
      <c r="B2" s="2" t="s">
        <v>12</v>
      </c>
      <c r="C2" s="7"/>
      <c r="D2" s="8"/>
      <c r="E2" s="8"/>
      <c r="F2" s="9"/>
      <c r="G2" s="10"/>
    </row>
    <row r="3" spans="1:7" ht="15">
      <c r="A3" s="6"/>
      <c r="B3" s="30" t="s">
        <v>20</v>
      </c>
      <c r="C3" s="78" t="s">
        <v>57</v>
      </c>
      <c r="D3" s="79"/>
      <c r="E3" s="79"/>
      <c r="F3" s="80"/>
      <c r="G3" s="10"/>
    </row>
    <row r="4" spans="1:7" ht="15">
      <c r="A4" s="6"/>
      <c r="B4" s="85"/>
      <c r="C4" s="81"/>
      <c r="D4" s="79"/>
      <c r="E4" s="79"/>
      <c r="F4" s="80"/>
      <c r="G4" s="10"/>
    </row>
    <row r="5" spans="1:7" ht="15.75" thickBot="1">
      <c r="A5" s="6"/>
      <c r="B5" s="86"/>
      <c r="C5" s="82"/>
      <c r="D5" s="83"/>
      <c r="E5" s="83"/>
      <c r="F5" s="84"/>
      <c r="G5" s="10"/>
    </row>
    <row r="6" spans="1:7" ht="15">
      <c r="A6" s="6"/>
      <c r="B6" s="11" t="s">
        <v>0</v>
      </c>
      <c r="C6" s="87" t="s">
        <v>16</v>
      </c>
      <c r="D6" s="88"/>
      <c r="E6" s="88"/>
      <c r="F6" s="12"/>
      <c r="G6" s="10"/>
    </row>
    <row r="7" spans="1:7" ht="15">
      <c r="A7" s="6"/>
      <c r="B7" s="89" t="s">
        <v>96</v>
      </c>
      <c r="C7" s="91" t="s">
        <v>17</v>
      </c>
      <c r="D7" s="92"/>
      <c r="E7" s="92"/>
      <c r="F7" s="13"/>
      <c r="G7" s="10"/>
    </row>
    <row r="8" spans="1:7" ht="15">
      <c r="A8" s="6"/>
      <c r="B8" s="89"/>
      <c r="C8" s="91" t="s">
        <v>1</v>
      </c>
      <c r="D8" s="92"/>
      <c r="E8" s="92"/>
      <c r="F8" s="14"/>
      <c r="G8" s="10"/>
    </row>
    <row r="9" spans="1:7" ht="15.75" thickBot="1">
      <c r="A9" s="6"/>
      <c r="B9" s="90"/>
      <c r="C9" s="93" t="s">
        <v>13</v>
      </c>
      <c r="D9" s="94"/>
      <c r="E9" s="94"/>
      <c r="F9" s="15"/>
      <c r="G9" s="16"/>
    </row>
    <row r="10" spans="1:7" ht="15">
      <c r="A10" s="6"/>
      <c r="B10" s="17" t="s">
        <v>15</v>
      </c>
      <c r="C10" s="75" t="s">
        <v>23</v>
      </c>
      <c r="D10" s="76"/>
      <c r="E10" s="76"/>
      <c r="F10" s="77"/>
      <c r="G10" s="31" t="s">
        <v>21</v>
      </c>
    </row>
    <row r="11" spans="1:7" ht="15.75">
      <c r="A11" s="6"/>
      <c r="B11" s="95"/>
      <c r="C11" s="18">
        <v>0</v>
      </c>
      <c r="D11" s="19"/>
      <c r="E11" s="19"/>
      <c r="F11" s="20"/>
      <c r="G11" s="37" t="s">
        <v>25</v>
      </c>
    </row>
    <row r="12" spans="1:7" ht="15.75" thickBot="1">
      <c r="A12" s="21"/>
      <c r="B12" s="96"/>
      <c r="C12" s="33"/>
      <c r="D12" s="34"/>
      <c r="E12" s="34"/>
      <c r="F12" s="35"/>
      <c r="G12" s="22"/>
    </row>
    <row r="13" spans="4:4" ht="15.75" thickBot="1">
      <c r="D13" s="23"/>
    </row>
    <row r="14" spans="1:7" ht="15.75" thickBot="1">
      <c r="A14" s="97" t="s">
        <v>18</v>
      </c>
      <c r="B14" s="98"/>
      <c r="C14" s="98"/>
      <c r="D14" s="98"/>
      <c r="E14" s="98"/>
      <c r="F14" s="98"/>
      <c r="G14" s="99"/>
    </row>
    <row r="15" spans="1:7" ht="15.75" thickBot="1">
      <c r="A15" s="24"/>
      <c r="B15" s="24"/>
      <c r="C15" s="24"/>
      <c r="D15" s="24"/>
      <c r="E15" s="24"/>
      <c r="F15" s="24"/>
      <c r="G15" s="24"/>
    </row>
    <row r="16" spans="1:7" s="28" customFormat="1" ht="30.75" thickBot="1">
      <c r="A16" s="25" t="s">
        <v>2</v>
      </c>
      <c r="B16" s="26" t="s">
        <v>3</v>
      </c>
      <c r="C16" s="26" t="s">
        <v>4</v>
      </c>
      <c r="D16" s="26" t="s">
        <v>5</v>
      </c>
      <c r="E16" s="27" t="s">
        <v>98</v>
      </c>
      <c r="F16" s="27" t="s">
        <v>97</v>
      </c>
      <c r="G16" s="26" t="s">
        <v>6</v>
      </c>
    </row>
    <row r="17" spans="1:7" ht="43.5" customHeight="1">
      <c r="A17" s="42"/>
      <c r="B17" s="43" t="str">
        <f>+B7</f>
        <v>Reconstrucción, conservación periódica y conservación rutinaria de la carretera código 330 Tramo Jalostotitlan  - Teocaltitan, en el municipio de Jalostotitlan, Jalisco.</v>
      </c>
      <c r="C17" s="44"/>
      <c r="D17" s="45"/>
      <c r="E17" s="46"/>
      <c r="F17" s="47"/>
      <c r="G17" s="48">
        <f>SUM(G18+G43+G38)</f>
        <v>0</v>
      </c>
    </row>
    <row r="18" spans="1:7" ht="15">
      <c r="A18" s="42" t="s">
        <v>14</v>
      </c>
      <c r="B18" s="43" t="s">
        <v>93</v>
      </c>
      <c r="C18" s="44"/>
      <c r="D18" s="45"/>
      <c r="E18" s="46"/>
      <c r="F18" s="47"/>
      <c r="G18" s="48">
        <f>SUM(+G21+G19)</f>
        <v>0</v>
      </c>
    </row>
    <row r="19" spans="1:7" ht="15">
      <c r="A19" s="49" t="s">
        <v>28</v>
      </c>
      <c r="B19" s="49" t="s">
        <v>51</v>
      </c>
      <c r="C19" s="50"/>
      <c r="D19" s="51"/>
      <c r="E19" s="52"/>
      <c r="F19" s="53"/>
      <c r="G19" s="54">
        <f>SUM(G20:G20)</f>
        <v>0</v>
      </c>
    </row>
    <row r="20" spans="1:7" ht="45">
      <c r="A20" s="55" t="s">
        <v>29</v>
      </c>
      <c r="B20" s="56" t="s">
        <v>74</v>
      </c>
      <c r="C20" s="57" t="s">
        <v>26</v>
      </c>
      <c r="D20" s="58">
        <v>21.75</v>
      </c>
      <c r="E20" s="52"/>
      <c r="F20" s="73" t="str" cm="1">
        <f t="array" ref="F20">+numtext(E20)</f>
        <v>CERO PESOS 00/100 M.N.</v>
      </c>
      <c r="G20" s="59">
        <f t="shared" si="0" ref="G20">ROUND(D20*E20,2)</f>
        <v>0</v>
      </c>
    </row>
    <row r="21" spans="1:7" ht="15">
      <c r="A21" s="49" t="s">
        <v>31</v>
      </c>
      <c r="B21" s="49" t="s">
        <v>45</v>
      </c>
      <c r="C21" s="50"/>
      <c r="D21" s="51">
        <v>0</v>
      </c>
      <c r="E21" s="52"/>
      <c r="F21" s="73"/>
      <c r="G21" s="54">
        <f>G29+G22</f>
        <v>0</v>
      </c>
    </row>
    <row r="22" spans="1:7" ht="15">
      <c r="A22" s="38" t="s">
        <v>91</v>
      </c>
      <c r="B22" s="38" t="s">
        <v>75</v>
      </c>
      <c r="C22" s="39"/>
      <c r="D22" s="40">
        <v>0</v>
      </c>
      <c r="E22" s="52"/>
      <c r="F22" s="74"/>
      <c r="G22" s="41">
        <f>SUM(G23:G28)</f>
        <v>0</v>
      </c>
    </row>
    <row r="23" spans="1:7" ht="56.25">
      <c r="A23" s="55" t="s">
        <v>32</v>
      </c>
      <c r="B23" s="56" t="s">
        <v>52</v>
      </c>
      <c r="C23" s="57" t="s">
        <v>50</v>
      </c>
      <c r="D23" s="58">
        <v>19194.93</v>
      </c>
      <c r="E23" s="52"/>
      <c r="F23" s="73" t="str" cm="1">
        <f t="array" ref="F23">+numtext(E23)</f>
        <v>CERO PESOS 00/100 M.N.</v>
      </c>
      <c r="G23" s="59">
        <f t="shared" si="1" ref="G23:G28">ROUND(D23*E23,2)</f>
        <v>0</v>
      </c>
    </row>
    <row r="24" spans="1:7" ht="45">
      <c r="A24" s="55" t="s">
        <v>33</v>
      </c>
      <c r="B24" s="56" t="s">
        <v>59</v>
      </c>
      <c r="C24" s="57" t="s">
        <v>50</v>
      </c>
      <c r="D24" s="58">
        <v>3</v>
      </c>
      <c r="E24" s="52"/>
      <c r="F24" s="73" t="str" cm="1">
        <f t="array" ref="F24">+numtext(E24)</f>
        <v>CERO PESOS 00/100 M.N.</v>
      </c>
      <c r="G24" s="59">
        <f t="shared" si="1"/>
        <v>0</v>
      </c>
    </row>
    <row r="25" spans="1:7" ht="56.25">
      <c r="A25" s="55" t="s">
        <v>34</v>
      </c>
      <c r="B25" s="56" t="s">
        <v>76</v>
      </c>
      <c r="C25" s="57" t="s">
        <v>27</v>
      </c>
      <c r="D25" s="58">
        <v>95.82</v>
      </c>
      <c r="E25" s="52"/>
      <c r="F25" s="73" t="str" cm="1">
        <f t="array" ref="F25">+numtext(E25)</f>
        <v>CERO PESOS 00/100 M.N.</v>
      </c>
      <c r="G25" s="59">
        <f t="shared" si="1"/>
        <v>0</v>
      </c>
    </row>
    <row r="26" spans="1:7" ht="67.5">
      <c r="A26" s="55" t="s">
        <v>35</v>
      </c>
      <c r="B26" s="56" t="s">
        <v>60</v>
      </c>
      <c r="C26" s="57" t="s">
        <v>27</v>
      </c>
      <c r="D26" s="58">
        <v>59.72</v>
      </c>
      <c r="E26" s="52"/>
      <c r="F26" s="73" t="str" cm="1">
        <f t="array" ref="F26">+numtext(E26)</f>
        <v>CERO PESOS 00/100 M.N.</v>
      </c>
      <c r="G26" s="59">
        <f t="shared" si="1"/>
        <v>0</v>
      </c>
    </row>
    <row r="27" spans="1:7" ht="33.75">
      <c r="A27" s="55" t="s">
        <v>36</v>
      </c>
      <c r="B27" s="56" t="s">
        <v>53</v>
      </c>
      <c r="C27" s="57" t="s">
        <v>24</v>
      </c>
      <c r="D27" s="58">
        <v>1280</v>
      </c>
      <c r="E27" s="52"/>
      <c r="F27" s="73" t="str" cm="1">
        <f t="array" ref="F27">+numtext(E27)</f>
        <v>CERO PESOS 00/100 M.N.</v>
      </c>
      <c r="G27" s="59">
        <f t="shared" si="1"/>
        <v>0</v>
      </c>
    </row>
    <row r="28" spans="1:7" ht="33.75">
      <c r="A28" s="55" t="s">
        <v>37</v>
      </c>
      <c r="B28" s="56" t="s">
        <v>77</v>
      </c>
      <c r="C28" s="57" t="s">
        <v>24</v>
      </c>
      <c r="D28" s="58">
        <v>1916</v>
      </c>
      <c r="E28" s="52"/>
      <c r="F28" s="73" t="str" cm="1">
        <f t="array" ref="F28">+numtext(E28)</f>
        <v>CERO PESOS 00/100 M.N.</v>
      </c>
      <c r="G28" s="59">
        <f t="shared" si="1"/>
        <v>0</v>
      </c>
    </row>
    <row r="29" spans="1:7" ht="15">
      <c r="A29" s="38" t="s">
        <v>92</v>
      </c>
      <c r="B29" s="38" t="s">
        <v>78</v>
      </c>
      <c r="C29" s="39"/>
      <c r="D29" s="40">
        <v>0</v>
      </c>
      <c r="E29" s="52"/>
      <c r="F29" s="74"/>
      <c r="G29" s="41">
        <f>SUM(G30:G37)</f>
        <v>0</v>
      </c>
    </row>
    <row r="30" spans="1:7" ht="123.75">
      <c r="A30" s="55" t="s">
        <v>39</v>
      </c>
      <c r="B30" s="56" t="s">
        <v>79</v>
      </c>
      <c r="C30" s="57" t="s">
        <v>24</v>
      </c>
      <c r="D30" s="58">
        <v>10</v>
      </c>
      <c r="E30" s="52"/>
      <c r="F30" s="73" t="str">
        <f t="shared" si="2" ref="F30:F37">+numtext(E30)</f>
        <v>CERO PESOS 00/100 M.N.</v>
      </c>
      <c r="G30" s="59">
        <f t="shared" si="3" ref="G30:G37">ROUND(D30*E30,2)</f>
        <v>0</v>
      </c>
    </row>
    <row r="31" spans="1:7" ht="123.75">
      <c r="A31" s="55" t="s">
        <v>40</v>
      </c>
      <c r="B31" s="56" t="s">
        <v>80</v>
      </c>
      <c r="C31" s="57" t="s">
        <v>24</v>
      </c>
      <c r="D31" s="58">
        <v>2</v>
      </c>
      <c r="E31" s="52"/>
      <c r="F31" s="73" t="str">
        <f t="shared" si="2"/>
        <v>CERO PESOS 00/100 M.N.</v>
      </c>
      <c r="G31" s="59">
        <f t="shared" si="3"/>
        <v>0</v>
      </c>
    </row>
    <row r="32" spans="1:7" ht="135">
      <c r="A32" s="55" t="s">
        <v>41</v>
      </c>
      <c r="B32" s="56" t="s">
        <v>81</v>
      </c>
      <c r="C32" s="57" t="s">
        <v>24</v>
      </c>
      <c r="D32" s="58">
        <v>1</v>
      </c>
      <c r="E32" s="52"/>
      <c r="F32" s="73" t="str">
        <f t="shared" si="2"/>
        <v>CERO PESOS 00/100 M.N.</v>
      </c>
      <c r="G32" s="59">
        <f t="shared" si="3"/>
        <v>0</v>
      </c>
    </row>
    <row r="33" spans="1:7" ht="135">
      <c r="A33" s="55" t="s">
        <v>42</v>
      </c>
      <c r="B33" s="56" t="s">
        <v>82</v>
      </c>
      <c r="C33" s="57" t="s">
        <v>24</v>
      </c>
      <c r="D33" s="58">
        <v>22</v>
      </c>
      <c r="E33" s="52"/>
      <c r="F33" s="73" t="str">
        <f t="shared" si="2"/>
        <v>CERO PESOS 00/100 M.N.</v>
      </c>
      <c r="G33" s="59">
        <f t="shared" si="3"/>
        <v>0</v>
      </c>
    </row>
    <row r="34" spans="1:7" ht="123.75">
      <c r="A34" s="55" t="s">
        <v>43</v>
      </c>
      <c r="B34" s="56" t="s">
        <v>83</v>
      </c>
      <c r="C34" s="57" t="s">
        <v>24</v>
      </c>
      <c r="D34" s="58">
        <v>2</v>
      </c>
      <c r="E34" s="52"/>
      <c r="F34" s="73" t="str">
        <f t="shared" si="2"/>
        <v>CERO PESOS 00/100 M.N.</v>
      </c>
      <c r="G34" s="59">
        <f t="shared" si="3"/>
        <v>0</v>
      </c>
    </row>
    <row r="35" spans="1:7" ht="135">
      <c r="A35" s="55" t="s">
        <v>44</v>
      </c>
      <c r="B35" s="56" t="s">
        <v>84</v>
      </c>
      <c r="C35" s="57" t="s">
        <v>24</v>
      </c>
      <c r="D35" s="58">
        <v>31</v>
      </c>
      <c r="E35" s="52"/>
      <c r="F35" s="73" t="str">
        <f t="shared" si="2"/>
        <v>CERO PESOS 00/100 M.N.</v>
      </c>
      <c r="G35" s="59">
        <f t="shared" si="3"/>
        <v>0</v>
      </c>
    </row>
    <row r="36" spans="1:7" ht="135">
      <c r="A36" s="55" t="s">
        <v>46</v>
      </c>
      <c r="B36" s="56" t="s">
        <v>85</v>
      </c>
      <c r="C36" s="57" t="s">
        <v>24</v>
      </c>
      <c r="D36" s="58">
        <v>2</v>
      </c>
      <c r="E36" s="52"/>
      <c r="F36" s="73" t="str">
        <f t="shared" si="2"/>
        <v>CERO PESOS 00/100 M.N.</v>
      </c>
      <c r="G36" s="59">
        <f t="shared" si="3"/>
        <v>0</v>
      </c>
    </row>
    <row r="37" spans="1:7" ht="22.5">
      <c r="A37" s="55" t="s">
        <v>47</v>
      </c>
      <c r="B37" s="56" t="s">
        <v>86</v>
      </c>
      <c r="C37" s="57" t="s">
        <v>24</v>
      </c>
      <c r="D37" s="58">
        <v>51</v>
      </c>
      <c r="E37" s="52"/>
      <c r="F37" s="73" t="str">
        <f t="shared" si="2"/>
        <v>CERO PESOS 00/100 M.N.</v>
      </c>
      <c r="G37" s="59">
        <f t="shared" si="3"/>
        <v>0</v>
      </c>
    </row>
    <row r="38" spans="1:7" ht="15">
      <c r="A38" s="42" t="s">
        <v>54</v>
      </c>
      <c r="B38" s="43" t="s">
        <v>94</v>
      </c>
      <c r="C38" s="44"/>
      <c r="D38" s="45">
        <v>0</v>
      </c>
      <c r="E38" s="52"/>
      <c r="F38" s="47"/>
      <c r="G38" s="48">
        <f>SUM(+G39)</f>
        <v>0</v>
      </c>
    </row>
    <row r="39" spans="1:7" ht="15">
      <c r="A39" s="49" t="s">
        <v>55</v>
      </c>
      <c r="B39" s="49" t="s">
        <v>38</v>
      </c>
      <c r="C39" s="50"/>
      <c r="D39" s="51">
        <v>0</v>
      </c>
      <c r="E39" s="52"/>
      <c r="F39" s="73"/>
      <c r="G39" s="54">
        <f>SUM(G40:G42)</f>
        <v>0</v>
      </c>
    </row>
    <row r="40" spans="1:7" ht="112.5">
      <c r="A40" s="55" t="s">
        <v>48</v>
      </c>
      <c r="B40" s="56" t="s">
        <v>87</v>
      </c>
      <c r="C40" s="57" t="s">
        <v>26</v>
      </c>
      <c r="D40" s="60">
        <v>1266.89</v>
      </c>
      <c r="E40" s="52"/>
      <c r="F40" s="73" t="str">
        <f t="shared" si="4" ref="F40">+numtext(E40)</f>
        <v>CERO PESOS 00/100 M.N.</v>
      </c>
      <c r="G40" s="59">
        <f>+ROUND(E40*D40,2)</f>
        <v>0</v>
      </c>
    </row>
    <row r="41" spans="1:7" ht="247.5">
      <c r="A41" s="55" t="s">
        <v>49</v>
      </c>
      <c r="B41" s="56" t="s">
        <v>88</v>
      </c>
      <c r="C41" s="57" t="s">
        <v>27</v>
      </c>
      <c r="D41" s="58">
        <v>42229.14</v>
      </c>
      <c r="E41" s="52"/>
      <c r="F41" s="73" t="str">
        <f t="shared" si="5" ref="F41:F42">+numtext(E41)</f>
        <v>CERO PESOS 00/100 M.N.</v>
      </c>
      <c r="G41" s="59">
        <f t="shared" si="6" ref="G41:G42">+ROUND(E41*D41,2)</f>
        <v>0</v>
      </c>
    </row>
    <row r="42" spans="1:7" ht="15">
      <c r="A42" s="55" t="s">
        <v>67</v>
      </c>
      <c r="B42" s="56" t="s">
        <v>65</v>
      </c>
      <c r="C42" s="57" t="s">
        <v>50</v>
      </c>
      <c r="D42" s="58">
        <v>1450.31</v>
      </c>
      <c r="E42" s="52"/>
      <c r="F42" s="73" t="str">
        <f t="shared" si="5"/>
        <v>CERO PESOS 00/100 M.N.</v>
      </c>
      <c r="G42" s="59">
        <f t="shared" si="6"/>
        <v>0</v>
      </c>
    </row>
    <row r="43" spans="1:7" ht="15">
      <c r="A43" s="42" t="s">
        <v>66</v>
      </c>
      <c r="B43" s="43" t="s">
        <v>89</v>
      </c>
      <c r="C43" s="44"/>
      <c r="D43" s="45">
        <v>0</v>
      </c>
      <c r="E43" s="52"/>
      <c r="F43" s="73"/>
      <c r="G43" s="48">
        <f>SUM(G46+G49+G44)</f>
        <v>0</v>
      </c>
    </row>
    <row r="44" spans="1:7" ht="15">
      <c r="A44" s="49" t="s">
        <v>72</v>
      </c>
      <c r="B44" s="49" t="s">
        <v>56</v>
      </c>
      <c r="C44" s="50"/>
      <c r="D44" s="51">
        <v>0</v>
      </c>
      <c r="E44" s="52"/>
      <c r="F44" s="73"/>
      <c r="G44" s="54">
        <f>G45</f>
        <v>0</v>
      </c>
    </row>
    <row r="45" spans="1:7" ht="90">
      <c r="A45" s="55" t="s">
        <v>68</v>
      </c>
      <c r="B45" s="56" t="s">
        <v>58</v>
      </c>
      <c r="C45" s="57" t="s">
        <v>30</v>
      </c>
      <c r="D45" s="58">
        <v>6.83</v>
      </c>
      <c r="E45" s="52"/>
      <c r="F45" s="73" t="str">
        <f t="shared" si="7" ref="F45">+numtext(E45)</f>
        <v>CERO PESOS 00/100 M.N.</v>
      </c>
      <c r="G45" s="59">
        <f t="shared" si="8" ref="G45">+ROUND(E45*D45,2)</f>
        <v>0</v>
      </c>
    </row>
    <row r="46" spans="1:7" ht="15">
      <c r="A46" s="49" t="s">
        <v>73</v>
      </c>
      <c r="B46" s="49" t="s">
        <v>51</v>
      </c>
      <c r="C46" s="50"/>
      <c r="D46" s="51">
        <v>0</v>
      </c>
      <c r="E46" s="52"/>
      <c r="F46" s="73"/>
      <c r="G46" s="54">
        <f>SUM(G47:G48)</f>
        <v>0</v>
      </c>
    </row>
    <row r="47" spans="1:7" ht="123.75">
      <c r="A47" s="55" t="s">
        <v>69</v>
      </c>
      <c r="B47" s="56" t="s">
        <v>61</v>
      </c>
      <c r="C47" s="57" t="s">
        <v>26</v>
      </c>
      <c r="D47" s="58">
        <v>85.31</v>
      </c>
      <c r="E47" s="52"/>
      <c r="F47" s="73" t="str">
        <f t="shared" si="9" ref="F47:F48">+numtext(E47)</f>
        <v>CERO PESOS 00/100 M.N.</v>
      </c>
      <c r="G47" s="59">
        <f t="shared" si="10" ref="G47:G48">ROUND(D47*E47,2)</f>
        <v>0</v>
      </c>
    </row>
    <row r="48" spans="1:7" ht="101.25">
      <c r="A48" s="55" t="s">
        <v>70</v>
      </c>
      <c r="B48" s="56" t="s">
        <v>62</v>
      </c>
      <c r="C48" s="57" t="s">
        <v>50</v>
      </c>
      <c r="D48" s="58">
        <v>853.12</v>
      </c>
      <c r="E48" s="52"/>
      <c r="F48" s="73" t="str">
        <f t="shared" si="9"/>
        <v>CERO PESOS 00/100 M.N.</v>
      </c>
      <c r="G48" s="59">
        <f t="shared" si="10"/>
        <v>0</v>
      </c>
    </row>
    <row r="49" spans="1:7" ht="15">
      <c r="A49" s="49" t="s">
        <v>90</v>
      </c>
      <c r="B49" s="49" t="s">
        <v>38</v>
      </c>
      <c r="C49" s="50"/>
      <c r="D49" s="51">
        <v>0</v>
      </c>
      <c r="E49" s="52"/>
      <c r="F49" s="73"/>
      <c r="G49" s="54">
        <f>SUM(G50:G51)</f>
        <v>0</v>
      </c>
    </row>
    <row r="50" spans="1:7" ht="168.75">
      <c r="A50" s="55" t="s">
        <v>71</v>
      </c>
      <c r="B50" s="56" t="s">
        <v>63</v>
      </c>
      <c r="C50" s="57" t="s">
        <v>26</v>
      </c>
      <c r="D50" s="58">
        <v>127.97</v>
      </c>
      <c r="E50" s="52"/>
      <c r="F50" s="73" t="str">
        <f t="shared" si="11" ref="F50">+numtext(E50)</f>
        <v>CERO PESOS 00/100 M.N.</v>
      </c>
      <c r="G50" s="59">
        <f t="shared" si="12" ref="G50:G51">ROUND(D50*E50,2)</f>
        <v>0</v>
      </c>
    </row>
    <row r="51" spans="1:7" ht="135">
      <c r="A51" s="55" t="s">
        <v>95</v>
      </c>
      <c r="B51" s="56" t="s">
        <v>64</v>
      </c>
      <c r="C51" s="57" t="s">
        <v>26</v>
      </c>
      <c r="D51" s="58">
        <v>102.38</v>
      </c>
      <c r="E51" s="52"/>
      <c r="F51" s="73" t="str">
        <f>+numtext(E51)</f>
        <v>CERO PESOS 00/100 M.N.</v>
      </c>
      <c r="G51" s="59">
        <f t="shared" si="12"/>
        <v>0</v>
      </c>
    </row>
    <row r="52" spans="1:7" ht="15">
      <c r="A52" s="55"/>
      <c r="B52" s="56"/>
      <c r="C52" s="57"/>
      <c r="D52" s="58"/>
      <c r="E52" s="52"/>
      <c r="F52" s="73"/>
      <c r="G52" s="59"/>
    </row>
    <row r="53" spans="1:7" ht="15">
      <c r="A53" s="61"/>
      <c r="B53" s="62" t="s">
        <v>19</v>
      </c>
      <c r="C53" s="62"/>
      <c r="D53" s="63"/>
      <c r="E53" s="63"/>
      <c r="F53" s="61"/>
      <c r="G53" s="64"/>
    </row>
    <row r="54" spans="1:7" ht="15">
      <c r="A54" s="61"/>
      <c r="B54" s="62"/>
      <c r="C54" s="62"/>
      <c r="D54" s="63"/>
      <c r="E54" s="63"/>
      <c r="F54" s="61"/>
      <c r="G54" s="64"/>
    </row>
    <row r="55" spans="1:7" ht="15">
      <c r="A55" s="65"/>
      <c r="B55" s="65" t="str">
        <f>B17</f>
        <v>Reconstrucción, conservación periódica y conservación rutinaria de la carretera código 330 Tramo Jalostotitlan  - Teocaltitan, en el municipio de Jalostotitlan, Jalisco.</v>
      </c>
      <c r="C55" s="66"/>
      <c r="D55" s="67"/>
      <c r="E55" s="67"/>
      <c r="F55" s="65"/>
      <c r="G55" s="48">
        <f>G17</f>
        <v>0</v>
      </c>
    </row>
    <row r="56" spans="1:7" ht="15">
      <c r="A56" s="42" t="s">
        <v>14</v>
      </c>
      <c r="B56" s="43" t="str">
        <f>+VLOOKUP($A56,$A$17:$G$35,2,0)</f>
        <v>RECONSTRUCCIÓN  DEL 0+800 AL 8+000</v>
      </c>
      <c r="C56" s="40"/>
      <c r="D56" s="39"/>
      <c r="E56" s="40"/>
      <c r="F56" s="40"/>
      <c r="G56" s="68">
        <f>+VLOOKUP($A56,$A$17:$G$51,7,0)</f>
        <v>0</v>
      </c>
    </row>
    <row r="57" spans="1:7" ht="15">
      <c r="A57" s="49" t="s">
        <v>28</v>
      </c>
      <c r="B57" s="49" t="str">
        <f>+VLOOKUP($A57,A17:G51,2,0)</f>
        <v>ESTRUCTURA Y OBRAS DE DRENAJE</v>
      </c>
      <c r="C57" s="50"/>
      <c r="D57" s="51"/>
      <c r="E57" s="69"/>
      <c r="F57" s="70"/>
      <c r="G57" s="54">
        <f>+VLOOKUP($A57,$A$17:$G$51,7,0)</f>
        <v>0</v>
      </c>
    </row>
    <row r="58" spans="1:7" ht="15">
      <c r="A58" s="49" t="s">
        <v>31</v>
      </c>
      <c r="B58" s="49" t="str">
        <f>+VLOOKUP($A58,A19:G55,2,0)</f>
        <v>SEÑALAMIENTO</v>
      </c>
      <c r="C58" s="50"/>
      <c r="D58" s="51"/>
      <c r="E58" s="69"/>
      <c r="F58" s="70"/>
      <c r="G58" s="54">
        <f>+VLOOKUP($A58,$A$17:$G$51,7,0)</f>
        <v>0</v>
      </c>
    </row>
    <row r="59" spans="1:7" ht="15">
      <c r="A59" s="42" t="s">
        <v>54</v>
      </c>
      <c r="B59" s="43" t="str">
        <f>+VLOOKUP($A59,$A$17:$G$51,2,0)</f>
        <v>CONSERVACIÓN PERIÓDICA 0+000 AL 0+800</v>
      </c>
      <c r="C59" s="40"/>
      <c r="D59" s="39"/>
      <c r="E59" s="40"/>
      <c r="F59" s="40"/>
      <c r="G59" s="68">
        <f>+VLOOKUP($A59,$A$17:$G$51,7,0)</f>
        <v>0</v>
      </c>
    </row>
    <row r="60" spans="1:7" ht="15">
      <c r="A60" s="49" t="s">
        <v>55</v>
      </c>
      <c r="B60" s="49" t="str">
        <f>+VLOOKUP($A60,A21:G57,2,0)</f>
        <v>PAVIMENTOS</v>
      </c>
      <c r="C60" s="50"/>
      <c r="D60" s="51"/>
      <c r="E60" s="69"/>
      <c r="F60" s="70"/>
      <c r="G60" s="54">
        <f>+VLOOKUP($A60,$A$17:$G$51,7,0)</f>
        <v>0</v>
      </c>
    </row>
    <row r="61" spans="1:7" ht="15">
      <c r="A61" s="42" t="s">
        <v>66</v>
      </c>
      <c r="B61" s="43" t="str">
        <f>+VLOOKUP($A61,$A$17:$G$51,2,0)</f>
        <v>CONSERVACIÓN RUTINARIA DEL 0+000 AL 8+000</v>
      </c>
      <c r="C61" s="40"/>
      <c r="D61" s="39"/>
      <c r="E61" s="40"/>
      <c r="F61" s="40"/>
      <c r="G61" s="68">
        <f>+VLOOKUP($A61,$A$43:$G$51,7,0)</f>
        <v>0</v>
      </c>
    </row>
    <row r="62" spans="1:7" ht="15">
      <c r="A62" s="49" t="s">
        <v>72</v>
      </c>
      <c r="B62" s="49" t="str">
        <f>+VLOOKUP($A62,A21:G57,2,0)</f>
        <v>TERRACERÍAS</v>
      </c>
      <c r="C62" s="50"/>
      <c r="D62" s="51"/>
      <c r="E62" s="69"/>
      <c r="F62" s="70"/>
      <c r="G62" s="54">
        <f>+VLOOKUP($A62,$A$17:$G$51,7,0)</f>
        <v>0</v>
      </c>
    </row>
    <row r="63" spans="1:7" ht="15">
      <c r="A63" s="49" t="s">
        <v>73</v>
      </c>
      <c r="B63" s="49" t="str">
        <f>+VLOOKUP($A63,A21:G57,2,0)</f>
        <v>ESTRUCTURA Y OBRAS DE DRENAJE</v>
      </c>
      <c r="C63" s="50"/>
      <c r="D63" s="51"/>
      <c r="E63" s="69"/>
      <c r="F63" s="70"/>
      <c r="G63" s="54">
        <f>+VLOOKUP($A63,$A$17:$G$51,7,0)</f>
        <v>0</v>
      </c>
    </row>
    <row r="64" spans="1:7" ht="15">
      <c r="A64" s="49" t="s">
        <v>90</v>
      </c>
      <c r="B64" s="49" t="str">
        <f>+VLOOKUP($A64,A22:G57,2,0)</f>
        <v>PAVIMENTOS</v>
      </c>
      <c r="C64" s="50"/>
      <c r="D64" s="51"/>
      <c r="E64" s="69"/>
      <c r="F64" s="70"/>
      <c r="G64" s="54">
        <f>+VLOOKUP($A64,$A$17:$G$51,7,0)</f>
        <v>0</v>
      </c>
    </row>
    <row r="65" spans="1:7" ht="15">
      <c r="A65" s="49"/>
      <c r="B65" s="49"/>
      <c r="C65" s="50"/>
      <c r="D65" s="51"/>
      <c r="E65" s="69"/>
      <c r="F65" s="70"/>
      <c r="G65" s="54"/>
    </row>
    <row r="66" spans="1:7" ht="15">
      <c r="A66" s="49"/>
      <c r="B66" s="49"/>
      <c r="C66" s="50"/>
      <c r="D66" s="51"/>
      <c r="E66" s="69"/>
      <c r="F66" s="70"/>
      <c r="G66" s="54"/>
    </row>
    <row r="67" spans="1:7" ht="15">
      <c r="A67" s="49"/>
      <c r="B67" s="49"/>
      <c r="C67" s="50"/>
      <c r="D67" s="51"/>
      <c r="E67" s="69"/>
      <c r="F67" s="70"/>
      <c r="G67" s="54"/>
    </row>
    <row r="68" spans="1:7" ht="15">
      <c r="A68" s="100" t="s">
        <v>7</v>
      </c>
      <c r="B68" s="100"/>
      <c r="C68" s="100"/>
      <c r="D68" s="100"/>
      <c r="E68" s="100"/>
      <c r="F68" s="71" t="s">
        <v>8</v>
      </c>
      <c r="G68" s="72">
        <f>G55</f>
        <v>0</v>
      </c>
    </row>
    <row r="69" spans="1:7" s="29" customFormat="1" ht="15">
      <c r="A69" s="100" t="str">
        <f>+numtext(G70)</f>
        <v>CERO PESOS 00/100 M.N.</v>
      </c>
      <c r="B69" s="100"/>
      <c r="C69" s="100"/>
      <c r="D69" s="100"/>
      <c r="E69" s="100"/>
      <c r="F69" s="71" t="s">
        <v>9</v>
      </c>
      <c r="G69" s="72">
        <f>ROUND(G68*0.16,2)</f>
        <v>0</v>
      </c>
    </row>
    <row r="70" spans="1:7" s="29" customFormat="1" ht="15">
      <c r="A70" s="100"/>
      <c r="B70" s="100"/>
      <c r="C70" s="100"/>
      <c r="D70" s="100"/>
      <c r="E70" s="100"/>
      <c r="F70" s="71" t="s">
        <v>10</v>
      </c>
      <c r="G70" s="72">
        <f>+G68+G69</f>
        <v>0</v>
      </c>
    </row>
    <row r="71" spans="7:7" s="29" customFormat="1" ht="15">
      <c r="G71" s="32"/>
    </row>
    <row r="72" spans="7:7" ht="15">
      <c r="G72" s="36"/>
    </row>
    <row r="73" spans="7:7" ht="15">
      <c r="G73" s="36"/>
    </row>
    <row r="74" spans="7:7" ht="15">
      <c r="G74" s="36"/>
    </row>
  </sheetData>
  <mergeCells count="13">
    <mergeCell ref="C10:F10"/>
    <mergeCell ref="B11:B12"/>
    <mergeCell ref="A14:G14"/>
    <mergeCell ref="A68:E68"/>
    <mergeCell ref="A69:E70"/>
    <mergeCell ref="C1:F1"/>
    <mergeCell ref="C3:F5"/>
    <mergeCell ref="B4:B5"/>
    <mergeCell ref="C6:E6"/>
    <mergeCell ref="B7:B9"/>
    <mergeCell ref="C7:E7"/>
    <mergeCell ref="C8:E8"/>
    <mergeCell ref="C9:E9"/>
  </mergeCells>
  <printOptions horizontalCentered="1"/>
  <pageMargins left="0.393700787401575" right="0.393700787401575" top="0.51" bottom="0.78740157480315" header="0.275590551181102" footer="0.393700787401575"/>
  <pageSetup fitToHeight="0" orientation="landscape" paperSize="1" scale="65" r:id="rId2"/>
  <headerFooter>
    <oddFooter>&amp;C&amp;8Página &amp;P de &amp;N</oddFooter>
  </headerFooter>
  <rowBreaks count="1" manualBreakCount="1">
    <brk id="52"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2026-05-08T22:54:15Z</cp:lastPrinted>
  <dcterms:created xsi:type="dcterms:W3CDTF">2018-12-17T16:20:56Z</dcterms:created>
  <dcterms:modified xsi:type="dcterms:W3CDTF">2026-05-20T18:45:38Z</dcterms:modified>
  <cp:category/>
</cp:coreProperties>
</file>