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46004734-EE79-494A-8592-F92E43AFA49D}" xr6:coauthVersionLast="47" xr6:coauthVersionMax="47" xr10:uidLastSave="{00000000-0000-0000-0000-000000000000}"/>
  <bookViews>
    <workbookView xWindow="2655" yWindow="1635" windowWidth="25170" windowHeight="13680" xr2:uid="{00000000-000D-0000-FFFF-FFFF00000000}"/>
  </bookViews>
  <sheets>
    <sheet name="CATALOGO" sheetId="4" r:id="rId1"/>
  </sheets>
  <definedNames>
    <definedName name="_xlnm._FilterDatabase" localSheetId="0" hidden="1">CATALOGO!$A$16:$H$37</definedName>
    <definedName name="_xleta.N" hidden="1">#NAME?</definedName>
    <definedName name="area" localSheetId="0">#REF!</definedName>
    <definedName name="area">#REF!</definedName>
    <definedName name="_xlnm.Print_Area" localSheetId="0">CATALOGO!$B$1:$H$67</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ACTOR" localSheetId="0">CATALOGO!#REF!</definedName>
    <definedName name="FACTOR">#REF!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7" i="4" l="1"/>
  <c r="I67" i="4"/>
  <c r="H67" i="4"/>
  <c r="H66" i="4"/>
  <c r="B66" i="4"/>
  <c r="H65" i="4"/>
  <c r="H61" i="4"/>
  <c r="C61" i="4"/>
  <c r="H60" i="4"/>
  <c r="C60" i="4"/>
  <c r="H59" i="4"/>
  <c r="C59" i="4"/>
  <c r="H58" i="4"/>
  <c r="C58" i="4"/>
  <c r="H57" i="4"/>
  <c r="C57" i="4"/>
  <c r="H56" i="4"/>
  <c r="C56" i="4"/>
  <c r="H55" i="4"/>
  <c r="C55" i="4"/>
  <c r="H54" i="4"/>
  <c r="C54" i="4"/>
  <c r="H53" i="4"/>
  <c r="C53" i="4"/>
  <c r="J52" i="4"/>
  <c r="H52" i="4"/>
  <c r="C52" i="4"/>
  <c r="J49" i="4"/>
  <c r="H49" i="4"/>
  <c r="G49" i="4"/>
  <c r="J48" i="4"/>
  <c r="H48" i="4"/>
  <c r="H47" i="4"/>
  <c r="G47" i="4"/>
  <c r="H46" i="4"/>
  <c r="G46" i="4"/>
  <c r="H45" i="4"/>
  <c r="H44" i="4"/>
  <c r="G44" i="4"/>
  <c r="H43" i="4"/>
  <c r="H42" i="4"/>
  <c r="H41" i="4"/>
  <c r="G41" i="4"/>
  <c r="H40" i="4"/>
  <c r="G40" i="4"/>
  <c r="H39" i="4"/>
  <c r="G39" i="4"/>
  <c r="H38" i="4"/>
  <c r="H37" i="4"/>
  <c r="H36" i="4"/>
  <c r="G36" i="4"/>
  <c r="H35" i="4"/>
  <c r="G35" i="4"/>
  <c r="H34" i="4"/>
  <c r="G34" i="4"/>
  <c r="H33" i="4"/>
  <c r="G33" i="4"/>
  <c r="H32" i="4"/>
  <c r="G32" i="4"/>
  <c r="H31" i="4"/>
  <c r="G31" i="4"/>
  <c r="H30" i="4"/>
  <c r="G30" i="4"/>
  <c r="H29" i="4"/>
  <c r="G29" i="4"/>
  <c r="H28" i="4"/>
  <c r="G28" i="4"/>
  <c r="H27" i="4"/>
  <c r="G27" i="4"/>
  <c r="H26" i="4"/>
  <c r="G26" i="4"/>
  <c r="H25" i="4"/>
  <c r="G25" i="4"/>
  <c r="H24" i="4"/>
  <c r="G24" i="4"/>
  <c r="H23" i="4"/>
  <c r="G23" i="4"/>
  <c r="H22" i="4"/>
  <c r="G22" i="4"/>
  <c r="H21" i="4"/>
  <c r="H20" i="4"/>
  <c r="G20" i="4"/>
  <c r="H19" i="4"/>
  <c r="H18" i="4"/>
</calcChain>
</file>

<file path=xl/sharedStrings.xml><?xml version="1.0" encoding="utf-8"?>
<sst xmlns="http://schemas.openxmlformats.org/spreadsheetml/2006/main" count="125" uniqueCount="96">
  <si>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</si>
  <si>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</si>
  <si>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</si>
  <si>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</si>
  <si>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</si>
  <si>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</si>
  <si>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</si>
  <si>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</si>
  <si>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</si>
  <si>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</si>
  <si>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</si>
  <si>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</si>
  <si>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</si>
  <si>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</si>
  <si>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</si>
  <si>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</si>
  <si>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PRECIO UNITARIO ($) PROPUESTO</t>
  </si>
  <si>
    <t>FECHA DE INICIO AUTORIZADA:</t>
  </si>
  <si>
    <t>FECHA DE TERMINACIÓN AUTORIZADA:</t>
  </si>
  <si>
    <t>CATÁLOGO DE CONCEPTOS</t>
  </si>
  <si>
    <t>RESUMEN DE PARTIDAS</t>
  </si>
  <si>
    <t>DIRECCIÓN GENERAL DE LICITACIÓN Y CONTRATACIÓN</t>
  </si>
  <si>
    <t>DOCUMENTO</t>
  </si>
  <si>
    <t>NÚMERO DE PROCEDIMIENTO:</t>
  </si>
  <si>
    <t>NOMBRE Y FIRMA DEL REPRESENTANTE LEGAL</t>
  </si>
  <si>
    <t>PZA</t>
  </si>
  <si>
    <t>E2</t>
  </si>
  <si>
    <t>M3</t>
  </si>
  <si>
    <t>M2</t>
  </si>
  <si>
    <t>PRECIO UNITARIO ($) 
PROPUESTO CON LETRA</t>
  </si>
  <si>
    <t>A1</t>
  </si>
  <si>
    <t>SIOP-001</t>
  </si>
  <si>
    <t>HA</t>
  </si>
  <si>
    <t>A2</t>
  </si>
  <si>
    <t>SIOP-002</t>
  </si>
  <si>
    <t>SIOP-003</t>
  </si>
  <si>
    <t>SIOP-004</t>
  </si>
  <si>
    <t>SIOP-005</t>
  </si>
  <si>
    <t>SIOP-006</t>
  </si>
  <si>
    <t>SIOP-007</t>
  </si>
  <si>
    <t>PAVIMENTOS</t>
  </si>
  <si>
    <t>SIOP-008</t>
  </si>
  <si>
    <t>SIOP-009</t>
  </si>
  <si>
    <t>SIOP-010</t>
  </si>
  <si>
    <t>SIOP-011</t>
  </si>
  <si>
    <t>SIOP-012</t>
  </si>
  <si>
    <t>SIOP-013</t>
  </si>
  <si>
    <t>SEÑALAMIENTO</t>
  </si>
  <si>
    <t>SIOP-014</t>
  </si>
  <si>
    <t>SIOP-015</t>
  </si>
  <si>
    <t>SIOP-016</t>
  </si>
  <si>
    <t>SIOP-017</t>
  </si>
  <si>
    <t>M</t>
  </si>
  <si>
    <t>ESTRUCTURA Y OBRAS DE DRENAJE</t>
  </si>
  <si>
    <t>SUMINISTRO Y APLICACIÓN DE RAYA CONTINUA O DISCONTINUA, COLOR AMARILLA O BLANCA, CUMPLIENDO CON ESPESOR DE 0.38 A 0.51 MILIMETROS, DE 15 CM. DE ANCHO, POR UNIDAD DE OBRA TERMINADA, APLICANDO DE 0.70 KG DE MICROSFERA POR LITRO, NO EXHIBA ROCIADO EXCESIVO (BRISEADO) EN LAS ORILLAS DE LA LINEA DE MARCA, DICHAS LINEAS SEAN RECTAS A SIMPLE VISTA.</t>
  </si>
  <si>
    <t>B</t>
  </si>
  <si>
    <t>B1</t>
  </si>
  <si>
    <t>RECONSTRUCCION CONSTRUCCION DE LA CARRETERA 330</t>
  </si>
  <si>
    <t>SUMINISTRO Y APLICACIÓN DE PINTURA EN LEYENDAS, MARCAS DIVERSAS EN PAVIMENTOS, REDUCTORES DE VELOCIDAD, RAYAS CON ESPACIAMIENTO LOGARÍTMICO, CRUCE PEATONAL,  SEGÚN DISEÑO, PINTURA DOBLE ESPESOR, COLOR REFLEJANTE, CUMPLIENDO ESPESOR 0.38 A 0.51 MILIMETROS,  SEGÚN DISEÑO, APLICANDO DE 0.7 KG DE MICROSFERA POR LITRO, NO EXHIBA ROCIADO EXCESIVO (BRISEADO) EN LAS ORILLAS DE LA LINEA DE MARCA, DICHAS LINEAS SEAN RECTAS A SIMPLE VISTA.</t>
  </si>
  <si>
    <t>CONSERVACIÓN RUTINARIA DE LA CARRETERA 330</t>
  </si>
  <si>
    <t>RENIVELACIÓN LOCAL CON MEZCLA ASFÁLTICA CALIENTE CONSIDERANDO,  DELIMITACIÓN DEL ÁREA, PERFILADO, LIMPIEZA Y RETIRO DE RESIDUOS, RIEGO DE LIGA CON EMULSIÓN DE ROMPIMIENTO RÁPIDO (ECR-65) A RAZÓN DE 0.70 LT/M2,  TENDIDO Y COMPACTACION DE MEZCLA ASFALTICA, LOS TIEMPOS DE LOS EQUIPOS Y VEHICULOS EMPLEADOS DURANTE LA EJECUCION DE LOS TRABAJOS, MEZCLA ASFALTICA FABRICADA EMPLEANDO CEMENTO ASFÁLTICO GRADO PG 64-22, INCLUYE HERRAMIENTA, EQUIPO, MANO DE OBRA, SEÑALAMIENTO, EL SUMINISTRO DE LOS MATERIALES, FLETES, ACARREOS, CARGA Y RETIRO DE RESIDUOS, HERRAMIENTA,  P.U.O.T. ( DE LA NORMA N-CSV-CAR-3-02-001/15 )</t>
  </si>
  <si>
    <t>SELLADO DE GRIETAS AISLADAS EN CARPETAS ASFALTICAS N-CSV-CAR-2-02-002/15</t>
  </si>
  <si>
    <t>C</t>
  </si>
  <si>
    <t>SIOP-018</t>
  </si>
  <si>
    <t>SIOP-019</t>
  </si>
  <si>
    <t>SIOP-020</t>
  </si>
  <si>
    <t>SIOP-021</t>
  </si>
  <si>
    <t>SIOP-022</t>
  </si>
  <si>
    <t>SIOP-023</t>
  </si>
  <si>
    <t>C1</t>
  </si>
  <si>
    <t>C2</t>
  </si>
  <si>
    <t>SIOP-E-ICAR-OB-LP-0211-2026</t>
  </si>
  <si>
    <t>Carretera 343, tramo Ayotlán - Mirandillas, en el municipio de Ayotlán.</t>
  </si>
  <si>
    <t>CUNETAS CON CONCRETO HIDRAULICO DE F'C=150 KG/CM2 Y 0.15 M2 DE SECCIÓN TRANSVERSAL DE CUNETA CONSIDERANDO 10 CM. DE ESPESOR, COLADO DE CONCRETO, CIMBRADO, CURADO, EXCAVACION, DESCIMBRADO, CARGAS Y DESCARGAS DE LOS MATERIALES AL SITIO DE UTILIZACION,
P.U.O.T. (INCISO J. DE LA NORMA N-CTR-CAR-1-03-003)</t>
  </si>
  <si>
    <t>SUMINISTRO Y APLICACIÓN DE LINEA DE ALTO 40 CM,  PINTURA DOBLE ESPESOR, COLOR BLANCO REFLEJANTE, CUMPLIENDO ESPESOR 0.38 A 0.51 MILIMETROS,  SEGÚN DISEÑO, APLICANDO DE 0.7 KG DE MICROSFERA POR LITRO, NO EXHIBA ROCIADO EXCESIVO (BRISEADO) EN LAS ORILLAS DE LA LINEA DE
MARCA, DICHAS LINEAS SEAN RECTAS A SIMPLE VISTA.</t>
  </si>
  <si>
    <t>SUMINISTRO Y APLICACIÓN DE RAYAS CON ESPACIAMIENTO LOGARÍTMICO PINTURA DOBLE ESPESOR, COLOR BLANCO O AMARILLO REFLEJANTE, CUMPLIENDO ESPESOR 0.38 A 0.51 MILIMETROS,  SEGÚN DISEÑO, APLICANDO DE 0.7 KG DE MICROSFERA POR LITRO, NO EXHIBA ROCIADO EXCESIVO (BRISEADO) EN LAS ORILLAS DE LA LINEA DE MARCA, DICHAS LINEAS SEAN RECTAS A SIMPLE VISTA.</t>
  </si>
  <si>
    <t>FLECHA SENCILLA BLANCA, DERECHA O IZQUIERDA, SIMBOLO PARA REGULAR EL USO  DE CARRILES, INCLUYE: PINTURA TIPO CONVENCIONAL Y MICROESFERAS, CONSIDERANDO: EL VALOR DE LA ADQUISICIÓN DE LOS MATERIALES, CARGA Y TRANSPORTE DE LOS MATERIALES AL SITIO DE COLOCACIÓN Y CARGOS POR ALMACENAMIENTO, LIMPIEZA DE LA SUPERFICIE DONDE SE APLICARA LA PINTURA, UBICACIÓN Y PREMARCADO O DELINEADO DE LAS MARCAS, APLICACIÓN DE LA PINTURA, LA INCORPORACIÓN DE LAS MICROESFERAS RETRORREFLEJANTES, LOS TIEMPOS DE LOS VEHÍCULOS EMPLEADOS EN LOS TRANSPORTES DE TODOS LOS MATERIALES DURANTE LAS CARGAS Y LAS
DESCARGAS, P.U.O.T.</t>
  </si>
  <si>
    <t>SUMINISTRO Y COLOCACIÓN DE SEÑAL DE  " KM" SIN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</si>
  <si>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30 X 178  CM.  ACABADO TIPO "A" ALTA INTENSIDAD 10 AÑOS DE DURACION, LAMINA LISA CALIBRE 16, PERIMETRO CORTE LASER, GALVANIZADA POR INMERSION EN CALIENTE,  PELICULA ANTI GRAFFITI, TORNILLOS ANTIVANDALICOS GALVANIZADO, ESCUDO EN IMPRESION DIGITAL VINIL ALTA INTENSIDAD DE ACUERDO A SPOT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</si>
  <si>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DOS (2) TABLEROS DE 30 X 178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</si>
  <si>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71 X 71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</si>
  <si>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 KM" CON RUTA DE 30 X 76  CM. CON LA LEYENDA ACABADO TIPO "A" ALTA INTENSIDAD 10 AÑOS DE DURACION, LAMINA LISA CALIBRE 16,PERIMETRO CORTE LASER, GALVANIZADA POR INMERSION EN CALIENTE,  PELICULA ANTI GRAFFITI , TORNILLOS ANTIVANDALICOS GALVANIZADO, ESCUDO EN IMPRESION DIGITAL VINIL ALTA INTENSIDAD DE ACUERDO A SPOT , POSTE PTR 2"X2"  CAL 14 GALV. POR INMERSION EN CALIENTE ALTURA LIBRE PISO A SEÑAL 1.0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</si>
  <si>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DE 60 X 76 CM. CON UN TABLERO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A SEÑAL 2.5 M. DE ALTURA, ANCLADO MINIMO 70 CMS DE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</si>
  <si>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CALIENTE,ESQUINAS ELABORADAS METODO EMBUTIDO (NO CORTE, NI SOLDADAS),  GALVANIZADA POR INMERSION EN CALIENTE, SOPORTE (OREJAS) CAL 16 REMACHE SOLIDO 3/16 PUNZONADAS ( NO SOLDADAS),  PELICULA ANTI GRAFFITI, TORNILLOS ANTIVANDALICOS GALVANIZADO, POSTE PTR 2"X2"  CAL 14 GALV. POR INMERSION EN CALIENTE ALTURA LIBRE PISO A SEÑAL 2.5 M. DE ALTURA, ANCLADO MINIMO 70 CMS PROFUNDIDAD CON VARILLA DE 1/2" TRANSVERSAL AL PTR AHOGADA EN DADO DE CONCRETO 150KG/CM2 . INCLUYE: INFORME DE PRUEBA DE RETRO REFLECTIVIDAD,  LIMPIEZA EN LA ZONA DE TRABAJO, SEÑALAMIENTO PREVENTIVO EN AMBAS ACERAS DEL CAMINO DURANTE LA EJECUCION DE LOS TRABAJOS  CON BANDEREROS DEBIDAMENTE UNIFORMADOS Y DISPOSITIVOS DE SEGURIDAD PREVIO A LA ZONA DE LOS TRABAJOS Y EN LAS ZONA DE LOS TRABAJOS .</t>
  </si>
  <si>
    <t>SUMINISTRO Y COLOCACION DE VIALETAS EN RAYA CONTINUA Y/O DICONTINUA, CON REFLEJANTE COLOR AMARILLO Y/O BLANCA EN UNA O DOS CARAS POR UNIDAD DE OBRA TERMINADA, INCLUYE:
MATERIALES, EPOXICO PARA ANCLAJE, MANO DE OBRA, EQUIPO Y HERRAMIENTA.</t>
  </si>
  <si>
    <t>SUMINISTRO Y COLOCACION DE BOTONES EN ESPACIO DE LÍNEAS CON SEPARACIÓN LOGARÍTIMICA FABRICADO EN MATERIAL PLASTICO 10 CM DE DIAMETRO, CON MALLA INTERNA Y ANCLAJE DE
PEGAMENTO EPOXICO, APLICANDO 150 GRS PEGAMENTO EPOXICO A Y B,</t>
  </si>
  <si>
    <t>SUMINISTRO Y COLOCACIÓN DE FANTASMAS DE 13 CM. DE DIÁMETRO Y 110 CM. DE ALTURA, DE
CONCRETO HIDRÁULICO (CLASIFICACIÓN OD-6)</t>
  </si>
  <si>
    <t>TERRACERIAS</t>
  </si>
  <si>
    <t>LIMPIEZA Y DESHIERBE DEL DERECHO DE VIA P.U.O.T.PARA LA REMOCIÓN DE LA VEGETACIÓN EXISTENTE, MEDIANTE: LA TALA, ROZA, DESENRAICE, LIMPIA Y DISPOSICIÓN FINAL; EN EL DERECHO DE VÍA, EN LAS ZONAS DE BANCOS, DE CANALES Y EN ÁREAS QUE SE DESTINEN A INSTALACIONES.  INCLUYE: MATERIALES, MANO DE OBRA, EQUIPO , SEÑALAMIENTO, CARGA DEL PRODUCTO DE LA LIMPIEZA,  ACARREO, DESCARGA Y DISPOSICION EN EL BANCO DE DESPERDICIO O SITIO DE ACOPIO PROPUESTO POR EL CONTRATISTA Y AUTORIZADO POR LA DEPENDENCIA, CUMPLIENDO CON LAS LEYES Y REGLAMENTOS DE PROTECCIÓN ECOLÓGICA VIGENTES, CONSIDERANDO TODOS LOS ELEMENTOS
NECESARIOS PARA SU CORRECTA EJECUCION. (EP-CSV-CAR-DSC-3-3-01-001/13).</t>
  </si>
  <si>
    <t>LIMPIEZA DE ALCANTARILLAS EN DONDE LO INDIQUE LA DEPENDENCIA INCLUYE CANALES DE ENTRADA Y SALIDA P.U.O.T. A MANO O A MÁQUINA EN CUALQUIER TIPO DE MATERIAL, PARA RESTITUIR SU  CAPACIDAD Y EFICIENCIA HIDRÁULICA DE ACUERDO A SU SECCION ORIGINAL CONSIDERANDO  CARGA Y RETIRO DE AZOLVE, LODOS, MATERIALES SOLIDOS, LIQUIDOS, SEMILIQUIDOS, VEGETACIÓN, BASURA, FRAGMENTOS DE ROCA Y TODO MATERIAL QUE SE ACUMULE EN LOS ELEMENTOS DE DRENAJE Y OBSTRUYAN EL LIBRE FLUJO DE LIQUIDOS EN CUNETA QUEDANDO LA SECCION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NꞏCSVꞏCARꞏ2ꞏ01ꞏ003/01.</t>
  </si>
  <si>
    <t>LIMPIEZA DE CUNETAS Y CONTRACUNETAS EN DONDE LO INDIQUE LA DEPENDENCIA, P.U.O.T.A MANO O A MÁQUINA EN CUALQUIER TIPO DE MATERIAL, (RETIRO DE AZOLVE, VEGETACIÓN, BASURA, FRAGMENTOS DE ROCA Y TODO MATERIAL QUE SE ACUMULE EN ELEMENTOS DE DRENAJE. PARA RESTITUIR SU CAPACIDAD Y EFICIENCIA HIDRÁULICA.) INCLUYE: CARGA, FLETE, ACARREOS, DESCARGA Y DISPOSICION FINAL EN SITIOS QUE AUTORICE LA DEPENDENCIA Y QE NO OBSTRUYAN PROPIEDAD PRIVADA, CAUCE DE ARROYOS U OBRAS DE DRENAJE, INCLUYE HERRAMIENTAS, EQUIPO, MANO DE OBRA, SEÑALAMIENTO Y  TODO LO NECESARIO PARA SU CORRECTA EJECUCIÓN.(N-CSV-CAR-2-01-001)</t>
  </si>
  <si>
    <t>BACHEO PROFUNDO AISLADO, REALIZANDO DELIMITACION DEL AREA, CORTE CON DISCO Y REMOCIÓN DE LA CAPA DAÑADA DEL PAVIMENTO EXISTENTE, RE COMPACTACIÓN DEL FONDO DE LA EXCAVACIÓN, SUMINISTRO,TENDIDO, AFINE Y COMPACTACIÓN DE LA BASE EN CAPAS DE 20 CMS MAXIMO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IMPREGNACION A RAZON DE 1.5 LTS /M2 CON EMULSION PARA IMPREGNACION, RIEGO DE LIGA A RAZON DE 0.7 LTS/M2 CON EMULSION DE ROMPIMIENTO RAPIDO, RESTITUCION DE LA CAPA DE CARPETA EMPLEANDO MEZCLA ASFALTICA EN CALIENTE  PG 64-22 DE 1/2" A FINOS CUBRIENDO TOTALMENTE EL AREA DEL BACHEO TRATADO, SEÑALIZACIÓN DE LA ZONA, HERRAMIENTA MENOR, EQUIPO Y TODO LO NECESARIO PARA SU CORRECTA EJECUCIÓN, P.U.O.T (NꞏCSVꞏCARꞏ2ꞏ02ꞏ004/15) CONSIDERANDO 05 CM DE ESPESOR COMPACTO DE CARPETA, Y PARA LA ESTRUCTURA, MATERIAL DE BANCO QUE CUMPLA CON LOS PARAMETROS PARA SER EMPLEADA COMO BASE HIDRAULICA DE 1 1/2" A FINOS. DEL BANCO PROPUESTO POR EL CONTRATISTA. EN ESPESOR
VARIABLE DE ENTRE 20 Y 40 CMS.,</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</si>
  <si>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APLICACION DEL SELLADO LAS VECES NECESARIAS  DE LA SUPERFICIE SOBRE LA QUE SE CONSTRUIRÁ LA CAPA DE RODADURA POR EL SISTEMA DE RIEGOS, PROTECCIÓN DE LAS ESTRUCTURAS O PARTE DE ELLAS, CARGAS Y TRANSPORTE AL LUGAR DE UTILIZACIÓN, ESPARCIDO POR MEDIOS MECANICOS CON EL EQUIPO ADECUADO, ESPARCIDORES, COMPUERTAS O EQUIPOS DE RIEGO SINCRONIZADOS Y PLANCHADO DE LOS MATERIALES PÉTREOS  O DEL RIEGO PREMEZCLADO POR MEDIO DE RODILLOS METALICOS LIGEROS CON PESO MAXIMO DE 4 TON. Y COMPACTADOR DE NEUMATICOS CON PESO CON   O SIN LASTRE DE 7 A 10 TONELADAS, RASTREO, RECOLECCION, REMOCION, TRANSPORTE Y DEPOSITO  EN LA FORMA Y EL SITIO INDICADOS EN EL PROYECTO O APROBADOS POR LA DEPENDENCIA, LOS TIEMPOS DE LOS VEHICULOS EMPLEADOS EN LOS TRANSPORTES RIEGO Y ESPARCIDO DE TODOS LOS MATERIALES DURANTE LAS CARGAS Y LAS DESCARGAS,LA DOSIFICACION SERA DE 1.2 LT/M2 DE EMULSION ASFALTICA DE ROMPIMIENTO RAPIDO NORMAL(ECR-60) PARA EL RIEGO DE LIGA, MIENTRAS QUE EL PETREO SERA DE 12 LT/M2, DEBERA GARANTIZARSE EL CORRECTO TRASLAPE EN JUNTAS LONGITUDINALES Y TRANSVERSALES, SE DEBERA REALIZAR UN TRAMO DE PRUEBA CON EL FIN DE CALIBRAR LOS EQUIPOS, VERIFICAR LA AFINIDAD PETREO-ASFALTO  Y MONITOREAR LOS PROCESOS DE CONSTRUCCION Y CANTIDADES DE MATERIAL DESPRENDIDO Y TIEMPOS DE MADURACION Y FRAGUADO, INCLUYE SUMINISTRO Y APLICACION DE LOS MATERIALES, HERRAMIENTAS, MANO DE OBRA, SEÑALIZACION, BANDEREROS Y TODO LO NECESARIO PARA SU CORRECTA EJECUCION. P.U.O.T.(INCISO J DE LA NORMA N-CSV-CAR-3-02-002/15 )</t>
  </si>
  <si>
    <t>C3</t>
  </si>
  <si>
    <t>CONSERVACIÓN PERIODICA DE LA CARRETERA 330</t>
  </si>
  <si>
    <t>Reconstrucción, conservación periódica y conservación rutinaria de la carretera 343, tramo Entronque Carretera Fed 90 – Mirandillas, del km. 0+000 al km. 2+000, en el municipio de Ayotlán,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</si>
</sst>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quot;$&quot;#,##0.00"/>
    <numFmt numFmtId="165" formatCode="&quot;$&quot;#,###.00"/>
    <numFmt numFmtId="166" formatCode="#,##0.0000"/>
    <numFmt numFmtId="167" formatCode="&quot;$&quot;#,##0.000000"/>
  </numFmts>
  <fonts count="18"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color theme="1"/>
      <name val="Calibri"/>
      <family val="2"/>
      <scheme val="minor"/>
    </font>
    <font>
      <b/>
      <sz val="10"/>
      <color theme="4"/>
      <name val="Calibri"/>
      <family val="2"/>
      <scheme val="minor"/>
    </font>
    <font>
      <b/>
      <sz val="10"/>
      <name val="Calibri"/>
      <family val="2"/>
    </font>
    <font>
      <b/>
      <sz val="12"/>
      <name val="Calibri"/>
      <family val="2"/>
      <scheme val="minor"/>
    </font>
    <font>
      <b/>
      <sz val="10"/>
      <color rgb="FF006600"/>
      <name val="Calibri"/>
      <family val="2"/>
      <scheme val="minor"/>
    </font>
    <font>
      <sz val="10"/>
      <color rgb="FF006600"/>
      <name val="Calibri"/>
      <family val="2"/>
      <scheme val="minor"/>
    </font>
    <font>
      <b/>
      <sz val="10"/>
      <color rgb="FF0000CC"/>
      <name val="Calibri"/>
      <family val="2"/>
      <scheme val="minor"/>
    </font>
    <font>
      <b/>
      <sz val="9"/>
      <name val="Calibri"/>
      <family val="2"/>
      <scheme val="minor"/>
    </font>
    <font>
      <b/>
      <sz val="12"/>
      <name val="Calibri"/>
      <family val="2"/>
    </font>
    <font>
      <b/>
      <sz val="16"/>
      <name val="Calibri"/>
      <family val="2"/>
    </font>
    <font>
      <sz val="11"/>
      <color theme="1"/>
      <name val="Calibri"/>
      <family val="2"/>
      <scheme val="minor"/>
    </font>
  </fonts>
  <fills count="5">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
      <patternFill patternType="solid">
        <fgColor theme="0"/>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diagonal/>
    </border>
    <border>
      <left/>
      <right style="medium">
        <color auto="1"/>
      </right>
      <top style="medium">
        <color auto="1"/>
      </top>
      <bottom style="medium">
        <color auto="1"/>
      </bottom>
      <diagonal/>
    </border>
  </borders>
  <cellStyleXfs count="14">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1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01">
    <xf numFmtId="0" fontId="0" fillId="0" borderId="0" xfId="0"/>
    <xf numFmtId="0" fontId="4" fillId="0" borderId="11" xfId="1" applyFont="1" applyBorder="1" applyAlignment="1">
      <alignment horizontal="center" vertical="top"/>
    </xf>
    <xf numFmtId="0" fontId="4" fillId="0" borderId="4" xfId="1" applyFont="1" applyBorder="1" applyAlignment="1">
      <alignment horizontal="center" vertical="top"/>
    </xf>
    <xf numFmtId="0" fontId="4" fillId="0" borderId="5" xfId="1" applyFont="1" applyBorder="1" applyAlignment="1">
      <alignment horizontal="center" vertical="top"/>
    </xf>
    <xf numFmtId="0" fontId="4" fillId="0" borderId="0" xfId="1" applyFont="1" applyAlignment="1">
      <alignment horizontal="center" vertical="top"/>
    </xf>
    <xf numFmtId="0" fontId="16" fillId="0" borderId="4" xfId="1" applyFont="1" applyBorder="1" applyAlignment="1">
      <alignment horizontal="center" vertical="top"/>
    </xf>
    <xf numFmtId="0" fontId="5" fillId="2" borderId="0" xfId="4" applyFont="1" applyFill="1" applyAlignment="1">
      <alignment horizontal="center" vertical="top"/>
    </xf>
    <xf numFmtId="0" fontId="5" fillId="2" borderId="14" xfId="1" applyFont="1" applyFill="1" applyBorder="1" applyAlignment="1">
      <alignment horizontal="center" vertical="top"/>
    </xf>
    <xf numFmtId="0" fontId="5" fillId="2" borderId="10" xfId="1" applyFont="1" applyFill="1" applyBorder="1" applyAlignment="1">
      <alignment horizontal="center" vertical="top"/>
    </xf>
    <xf numFmtId="0" fontId="5" fillId="2" borderId="9" xfId="1" applyFont="1" applyFill="1" applyBorder="1" applyAlignment="1">
      <alignment horizontal="center" vertical="top"/>
    </xf>
    <xf numFmtId="0" fontId="4" fillId="0" borderId="8" xfId="1" applyFont="1" applyBorder="1" applyAlignment="1">
      <alignment horizontal="center" vertical="center"/>
    </xf>
    <xf numFmtId="0" fontId="4" fillId="0" borderId="2" xfId="1" applyFont="1" applyBorder="1" applyAlignment="1">
      <alignment horizontal="center" vertical="center"/>
    </xf>
    <xf numFmtId="0" fontId="3" fillId="0" borderId="3" xfId="1" applyFont="1" applyBorder="1" applyAlignment="1">
      <alignment horizontal="center" vertical="top"/>
    </xf>
    <xf numFmtId="0" fontId="3" fillId="0" borderId="13" xfId="1" applyFont="1" applyBorder="1" applyAlignment="1">
      <alignment horizontal="center" vertical="top"/>
    </xf>
    <xf numFmtId="0" fontId="3" fillId="0" borderId="6" xfId="1" applyFont="1" applyBorder="1" applyAlignment="1">
      <alignment horizontal="center" vertical="top"/>
    </xf>
    <xf numFmtId="0" fontId="4" fillId="0" borderId="12" xfId="1" applyFont="1" applyBorder="1" applyAlignment="1">
      <alignment horizontal="center" vertical="top"/>
    </xf>
    <xf numFmtId="0" fontId="3" fillId="0" borderId="1" xfId="1" applyFont="1" applyBorder="1" applyAlignment="1">
      <alignment horizontal="center" vertical="top"/>
    </xf>
    <xf numFmtId="0" fontId="3" fillId="0" borderId="2" xfId="1" applyFont="1" applyBorder="1" applyAlignment="1">
      <alignment horizontal="center" vertical="top" wrapText="1"/>
    </xf>
    <xf numFmtId="0" fontId="4" fillId="0" borderId="1"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2"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7" xfId="1" applyNumberFormat="1" applyFont="1" applyBorder="1" applyAlignment="1">
      <alignment horizontal="left" vertical="top"/>
    </xf>
    <xf numFmtId="0" fontId="3" fillId="0" borderId="7" xfId="1" applyFont="1" applyBorder="1" applyAlignment="1">
      <alignment vertical="top"/>
    </xf>
    <xf numFmtId="0" fontId="3" fillId="0" borderId="1"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4" fillId="0" borderId="8" xfId="1" applyFont="1" applyBorder="1" applyAlignment="1">
      <alignment horizontal="center" vertical="top"/>
    </xf>
    <xf numFmtId="0" fontId="3" fillId="0" borderId="8"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9" xfId="2" applyNumberFormat="1" applyFont="1" applyFill="1" applyBorder="1" applyAlignment="1">
      <alignment horizontal="center" vertical="center"/>
    </xf>
    <xf numFmtId="49" fontId="5" fillId="2" borderId="10" xfId="2" applyNumberFormat="1" applyFont="1" applyFill="1" applyBorder="1" applyAlignment="1">
      <alignment horizontal="center" vertical="center"/>
    </xf>
    <xf numFmtId="49" fontId="5" fillId="2" borderId="10" xfId="2" applyNumberFormat="1" applyFont="1" applyFill="1" applyBorder="1" applyAlignment="1">
      <alignment horizontal="center" vertical="center" wrapText="1"/>
    </xf>
    <xf numFmtId="0" fontId="4" fillId="0" borderId="0" xfId="1" applyFont="1" applyAlignment="1">
      <alignment horizontal="center" vertical="center"/>
    </xf>
    <xf numFmtId="4" fontId="3" fillId="0" borderId="0" xfId="1" applyNumberFormat="1" applyFont="1" applyAlignment="1">
      <alignment vertical="top"/>
    </xf>
    <xf numFmtId="0" fontId="4" fillId="0" borderId="0" xfId="4" applyFont="1" applyAlignment="1">
      <alignment vertical="top"/>
    </xf>
    <xf numFmtId="49" fontId="2" fillId="0" borderId="0" xfId="1" applyNumberFormat="1" applyFont="1" applyAlignment="1">
      <alignment horizontal="left" vertical="top"/>
    </xf>
    <xf numFmtId="0" fontId="9" fillId="0" borderId="0" xfId="1" applyFont="1" applyAlignment="1">
      <alignment horizontal="center" vertical="top" wrapText="1"/>
    </xf>
    <xf numFmtId="0" fontId="10" fillId="3" borderId="0" xfId="1" applyFont="1" applyFill="1" applyAlignment="1">
      <alignment vertical="top"/>
    </xf>
    <xf numFmtId="0" fontId="6" fillId="3" borderId="0" xfId="1" applyFont="1" applyFill="1" applyAlignment="1">
      <alignment horizontal="center" vertical="top"/>
    </xf>
    <xf numFmtId="0" fontId="10" fillId="3" borderId="0" xfId="1" applyFont="1" applyFill="1" applyAlignment="1">
      <alignment horizontal="center" vertical="top"/>
    </xf>
    <xf numFmtId="49" fontId="7" fillId="0" borderId="0" xfId="1" applyNumberFormat="1" applyFont="1" applyAlignment="1">
      <alignment horizontal="left" vertical="top"/>
    </xf>
    <xf numFmtId="0" fontId="7" fillId="0" borderId="0" xfId="1" applyFont="1" applyAlignment="1">
      <alignment horizontal="justify" vertical="top"/>
    </xf>
    <xf numFmtId="0" fontId="8" fillId="0" borderId="0" xfId="1" applyFont="1" applyAlignment="1">
      <alignment horizontal="center" vertical="top" wrapText="1"/>
    </xf>
    <xf numFmtId="166" fontId="8" fillId="0" borderId="0" xfId="1" applyNumberFormat="1" applyFont="1" applyAlignment="1">
      <alignment horizontal="right" vertical="top"/>
    </xf>
    <xf numFmtId="164" fontId="8" fillId="0" borderId="0" xfId="3" applyNumberFormat="1" applyFont="1" applyFill="1" applyAlignment="1">
      <alignment horizontal="right" vertical="top"/>
    </xf>
    <xf numFmtId="4" fontId="8" fillId="0" borderId="0" xfId="1" applyNumberFormat="1" applyFont="1" applyAlignment="1">
      <alignment horizontal="center" vertical="top"/>
    </xf>
    <xf numFmtId="0" fontId="6" fillId="0" borderId="1" xfId="1" applyFont="1" applyBorder="1" applyAlignment="1">
      <alignment horizontal="center" vertical="top"/>
    </xf>
    <xf numFmtId="0" fontId="11" fillId="0" borderId="0" xfId="1" applyFont="1" applyAlignment="1">
      <alignment horizontal="justify" vertical="top"/>
    </xf>
    <xf numFmtId="0" fontId="12" fillId="0" borderId="0" xfId="1" applyFont="1" applyAlignment="1">
      <alignment horizontal="center" vertical="top" wrapText="1"/>
    </xf>
    <xf numFmtId="4" fontId="12" fillId="0" borderId="0" xfId="1" applyNumberFormat="1" applyFont="1" applyAlignment="1">
      <alignment horizontal="right" vertical="top"/>
    </xf>
    <xf numFmtId="164" fontId="12" fillId="0" borderId="0" xfId="6" applyNumberFormat="1" applyFont="1" applyAlignment="1">
      <alignment horizontal="right" vertical="top"/>
    </xf>
    <xf numFmtId="4" fontId="11" fillId="0" borderId="0" xfId="1" applyNumberFormat="1" applyFont="1" applyAlignment="1">
      <alignment horizontal="center" vertical="top"/>
    </xf>
    <xf numFmtId="0" fontId="5" fillId="2" borderId="0" xfId="4" applyFont="1" applyFill="1" applyAlignment="1">
      <alignment horizontal="justify" vertical="top"/>
    </xf>
    <xf numFmtId="165" fontId="4" fillId="0" borderId="0" xfId="4" applyNumberFormat="1" applyFont="1" applyAlignment="1">
      <alignment vertical="top"/>
    </xf>
    <xf numFmtId="4" fontId="2" fillId="0" borderId="0" xfId="1" applyNumberFormat="1" applyFont="1" applyAlignment="1">
      <alignment horizontal="justify" vertical="top" wrapText="1"/>
    </xf>
    <xf numFmtId="49" fontId="13" fillId="0" borderId="0" xfId="1" applyNumberFormat="1" applyFont="1" applyAlignment="1">
      <alignment horizontal="left" vertical="top"/>
    </xf>
    <xf numFmtId="164" fontId="2" fillId="0" borderId="0" xfId="3" applyNumberFormat="1" applyFont="1" applyFill="1" applyAlignment="1">
      <alignment horizontal="right" vertical="top"/>
    </xf>
    <xf numFmtId="0" fontId="4" fillId="0" borderId="11" xfId="1" applyFont="1" applyBorder="1" applyAlignment="1">
      <alignment horizontal="centerContinuous" vertical="top"/>
    </xf>
    <xf numFmtId="0" fontId="4" fillId="0" borderId="12" xfId="1" applyFont="1" applyBorder="1" applyAlignment="1">
      <alignment horizontal="centerContinuous" vertical="top"/>
    </xf>
    <xf numFmtId="0" fontId="4" fillId="0" borderId="7" xfId="1" applyFont="1" applyBorder="1" applyAlignment="1">
      <alignment horizontal="centerContinuous" vertical="top"/>
    </xf>
    <xf numFmtId="0" fontId="2" fillId="0" borderId="0" xfId="1" applyFont="1" applyAlignment="1">
      <alignment horizontal="justify" vertical="top" wrapText="1"/>
    </xf>
    <xf numFmtId="4" fontId="2" fillId="0" borderId="0" xfId="1" applyNumberFormat="1" applyFont="1" applyAlignment="1">
      <alignment horizontal="right" vertical="top"/>
    </xf>
    <xf numFmtId="0" fontId="2" fillId="0" borderId="0" xfId="1" applyFont="1" applyAlignment="1">
      <alignment horizontal="center" vertical="top"/>
    </xf>
    <xf numFmtId="167" fontId="14" fillId="3" borderId="0" xfId="1" applyNumberFormat="1" applyFont="1" applyFill="1" applyAlignment="1">
      <alignment vertical="top"/>
    </xf>
    <xf numFmtId="164" fontId="4" fillId="0" borderId="0" xfId="1" applyNumberFormat="1" applyFont="1" applyAlignment="1">
      <alignment vertical="top"/>
    </xf>
    <xf numFmtId="0" fontId="15" fillId="0" borderId="2" xfId="1" applyFont="1" applyBorder="1" applyAlignment="1">
      <alignment horizontal="center" vertical="top"/>
    </xf>
    <xf numFmtId="164" fontId="12" fillId="0" borderId="0" xfId="6" applyNumberFormat="1" applyFont="1" applyFill="1" applyAlignment="1">
      <alignment horizontal="right" vertical="top"/>
    </xf>
    <xf numFmtId="44" fontId="4" fillId="0" borderId="0" xfId="5" applyFont="1" applyAlignment="1">
      <alignment vertical="top"/>
    </xf>
    <xf numFmtId="44" fontId="6" fillId="0" borderId="0" xfId="5" applyFont="1" applyFill="1" applyAlignment="1">
      <alignment vertical="top"/>
    </xf>
    <xf numFmtId="0" fontId="10" fillId="4" borderId="0" xfId="1" applyFont="1" applyFill="1" applyAlignment="1">
      <alignment vertical="top"/>
    </xf>
    <xf numFmtId="0" fontId="10" fillId="4" borderId="0" xfId="1" applyFont="1" applyFill="1" applyAlignment="1">
      <alignment horizontal="center" vertical="top"/>
    </xf>
    <xf numFmtId="167" fontId="14" fillId="4" borderId="0" xfId="1" applyNumberFormat="1" applyFont="1" applyFill="1" applyAlignment="1">
      <alignment vertical="top"/>
    </xf>
    <xf numFmtId="0" fontId="6" fillId="4" borderId="0" xfId="1" applyFont="1" applyFill="1" applyAlignment="1">
      <alignment vertical="top"/>
    </xf>
    <xf numFmtId="164" fontId="6" fillId="0" borderId="0" xfId="5" applyNumberFormat="1" applyFont="1" applyFill="1" applyAlignment="1">
      <alignment vertical="top"/>
    </xf>
    <xf numFmtId="164" fontId="11" fillId="0" borderId="0" xfId="5" applyNumberFormat="1" applyFont="1" applyFill="1" applyAlignment="1">
      <alignment vertical="top"/>
    </xf>
    <xf numFmtId="164" fontId="2" fillId="0" borderId="0" xfId="3" applyNumberFormat="1" applyFont="1" applyFill="1" applyAlignment="1">
      <alignment vertical="top"/>
    </xf>
    <xf numFmtId="164" fontId="10" fillId="3" borderId="0" xfId="1" applyNumberFormat="1" applyFont="1" applyFill="1" applyAlignment="1">
      <alignment vertical="top"/>
    </xf>
    <xf numFmtId="164" fontId="7" fillId="0" borderId="0" xfId="1" applyNumberFormat="1" applyFont="1" applyAlignment="1">
      <alignment vertical="top"/>
    </xf>
    <xf numFmtId="164" fontId="5" fillId="2" borderId="0" xfId="4" applyNumberFormat="1" applyFont="1" applyFill="1" applyAlignment="1">
      <alignment vertical="top"/>
    </xf>
    <xf numFmtId="0" fontId="4" fillId="0" borderId="7" xfId="1" applyFont="1" applyBorder="1" applyAlignment="1">
      <alignment horizontal="center" vertical="top"/>
    </xf>
    <xf numFmtId="0" fontId="3" fillId="0" borderId="2" xfId="1" applyFont="1" applyBorder="1" applyAlignment="1">
      <alignment horizontal="center" vertical="top" wrapText="1"/>
    </xf>
    <xf numFmtId="0" fontId="3" fillId="0" borderId="8" xfId="1" applyFont="1" applyBorder="1" applyAlignment="1">
      <alignment horizontal="center" vertical="top" wrapText="1"/>
    </xf>
    <xf numFmtId="14" fontId="3" fillId="0" borderId="6" xfId="1" applyNumberFormat="1" applyFont="1" applyBorder="1" applyAlignment="1">
      <alignment horizontal="right" vertical="top"/>
    </xf>
    <xf numFmtId="14" fontId="3" fillId="0" borderId="13" xfId="1" applyNumberFormat="1" applyFont="1" applyBorder="1" applyAlignment="1">
      <alignment horizontal="right" vertical="top"/>
    </xf>
    <xf numFmtId="0" fontId="2" fillId="0" borderId="2" xfId="1" applyFont="1" applyBorder="1" applyAlignment="1">
      <alignment horizontal="justify" vertical="top"/>
    </xf>
    <xf numFmtId="0" fontId="2" fillId="0" borderId="8" xfId="1" applyFont="1" applyBorder="1" applyAlignment="1">
      <alignment horizontal="justify" vertical="top"/>
    </xf>
    <xf numFmtId="14" fontId="3" fillId="0" borderId="4" xfId="1" applyNumberFormat="1" applyFont="1" applyBorder="1" applyAlignment="1">
      <alignment horizontal="right" vertical="top"/>
    </xf>
    <xf numFmtId="14" fontId="3" fillId="0" borderId="0" xfId="1" applyNumberFormat="1" applyFont="1" applyAlignment="1">
      <alignment horizontal="right" vertical="top"/>
    </xf>
    <xf numFmtId="14" fontId="3" fillId="0" borderId="11" xfId="1" applyNumberFormat="1" applyFont="1" applyBorder="1" applyAlignment="1">
      <alignment horizontal="right" vertical="top"/>
    </xf>
    <xf numFmtId="14" fontId="3" fillId="0" borderId="12" xfId="1" applyNumberFormat="1" applyFont="1" applyBorder="1" applyAlignment="1">
      <alignment horizontal="right" vertical="top"/>
    </xf>
  </cellXfs>
  <cellStyles count="14">
    <cellStyle name="Moneda" xfId="5" builtinId="4"/>
    <cellStyle name="Moneda 2" xfId="3" xr:uid="{00000000-0005-0000-0000-000008000000}"/>
    <cellStyle name="Moneda 2 2" xfId="6" xr:uid="{00000000-0005-0000-0000-00000A000000}"/>
    <cellStyle name="Moneda 2 2 2" xfId="12" xr:uid="{00000000-0005-0000-0000-000010000000}"/>
    <cellStyle name="Moneda 2 3" xfId="10" xr:uid="{00000000-0005-0000-0000-00000E000000}"/>
    <cellStyle name="Moneda 2 5" xfId="13" xr:uid="{00000000-0005-0000-0000-000011000000}"/>
    <cellStyle name="Moneda 3" xfId="11" xr:uid="{00000000-0005-0000-0000-00000F000000}"/>
    <cellStyle name="Normal" xfId="0" builtinId="0"/>
    <cellStyle name="Normal 2" xfId="1" xr:uid="{00000000-0005-0000-0000-000006000000}"/>
    <cellStyle name="Normal 2 10 2" xfId="7" xr:uid="{00000000-0005-0000-0000-00000B000000}"/>
    <cellStyle name="Normal 2 2" xfId="4" xr:uid="{00000000-0005-0000-0000-000009000000}"/>
    <cellStyle name="Normal 2 2 5" xfId="8" xr:uid="{00000000-0005-0000-0000-00000C000000}"/>
    <cellStyle name="Normal 3" xfId="2" xr:uid="{00000000-0005-0000-0000-000007000000}"/>
    <cellStyle name="Normal 3 2" xfId="9"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78441</xdr:colOff>
      <xdr:row>1</xdr:row>
      <xdr:rowOff>89647</xdr:rowOff>
    </xdr:from>
    <xdr:to>
      <xdr:col>1</xdr:col>
      <xdr:colOff>1049771</xdr:colOff>
      <xdr:row>6</xdr:row>
      <xdr:rowOff>25670</xdr:rowOff>
    </xdr:to>
    <xdr:pic>
      <xdr:nvPicPr>
        <xdr:cNvPr id="2" name="Imagen 1">
          <a:extLst>
            <a:ext uri="{FF2B5EF4-FFF2-40B4-BE49-F238E27FC236}">
              <a16:creationId xmlns:a16="http://schemas.microsoft.com/office/drawing/2014/main" id="{02FA3D65-60B4-47AA-8DC7-89C8086C7085}"/>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a14:imgEffect>
                    <a14:backgroundRemoval t="2151" b="98925" l="3382" r="97585">
                      <a14:foregroundMark x1="59903" y1="9677" x2="59903" y2="9677"/>
                      <a14:foregroundMark x1="55072" y1="2688" x2="55072" y2="2688"/>
                      <a14:foregroundMark x1="51691" y1="36022" x2="51691" y2="36022"/>
                      <a14:foregroundMark x1="57488" y1="46774" x2="57488" y2="46774"/>
                      <a14:foregroundMark x1="44444" y1="48387" x2="44444" y2="48387"/>
                      <a14:foregroundMark x1="61836" y1="76344" x2="61836" y2="76344"/>
                      <a14:foregroundMark x1="69082" y1="77957" x2="69082" y2="77957"/>
                      <a14:foregroundMark x1="96135" y1="73656" x2="96135" y2="73656"/>
                      <a14:foregroundMark x1="51208" y1="80645" x2="51208" y2="80645"/>
                      <a14:foregroundMark x1="37681" y1="85484" x2="37681" y2="85484"/>
                      <a14:foregroundMark x1="28986" y1="84409" x2="28986" y2="84409"/>
                      <a14:foregroundMark x1="10145" y1="82796" x2="10145" y2="82796"/>
                      <a14:foregroundMark x1="3382" y1="83333" x2="3382" y2="83333"/>
                      <a14:foregroundMark x1="3865" y1="97849" x2="36715" y2="97849"/>
                      <a14:foregroundMark x1="93720" y1="96774" x2="77295" y2="99462"/>
                      <a14:foregroundMark x1="69565" y1="98387" x2="62319" y2="98387"/>
                      <a14:foregroundMark x1="56039" y1="97849" x2="40097" y2="97849"/>
                      <a14:foregroundMark x1="97585" y1="98925" x2="97585" y2="98925"/>
                    </a14:backgroundRemoval>
                  </a14:imgEffect>
                </a14:imgLayer>
              </a14:imgProps>
            </a:ext>
            <a:ext uri="{28A0092B-C50C-407E-A947-70E740481C1C}">
              <a14:useLocalDpi xmlns:a14="http://schemas.microsoft.com/office/drawing/2010/main"/>
            </a:ext>
          </a:extLst>
        </a:blip>
        <a:stretch>
          <a:fillRect/>
        </a:stretch>
      </xdr:blipFill>
      <xdr:spPr>
        <a:xfrm>
          <a:off x="571500" y="266700"/>
          <a:ext cx="971550" cy="847725"/>
        </a:xfrm>
        <a:prstGeom prst="rect">
          <a:avLst/>
        </a:prstGeom>
      </xdr:spPr>
    </xdr:pic>
    <xdr:clientData/>
  </xdr:twoCellAnchor>
  <xdr:twoCellAnchor editAs="oneCell">
    <xdr:from>
      <xdr:col>7</xdr:col>
      <xdr:colOff>123265</xdr:colOff>
      <xdr:row>0</xdr:row>
      <xdr:rowOff>89647</xdr:rowOff>
    </xdr:from>
    <xdr:to>
      <xdr:col>7</xdr:col>
      <xdr:colOff>1856108</xdr:colOff>
      <xdr:row>3</xdr:row>
      <xdr:rowOff>74932</xdr:rowOff>
    </xdr:to>
    <xdr:pic>
      <xdr:nvPicPr>
        <xdr:cNvPr id="3" name="Imagen 2">
          <a:extLst>
            <a:ext uri="{FF2B5EF4-FFF2-40B4-BE49-F238E27FC236}">
              <a16:creationId xmlns:a16="http://schemas.microsoft.com/office/drawing/2014/main" id="{A40C571A-D98B-43EA-864F-88247959F65D}"/>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a14:imgEffect>
                    <a14:backgroundRemoval t="2500" b="90000" l="2148" r="97375">
                      <a14:foregroundMark x1="9308" y1="14167" x2="9308" y2="14167"/>
                      <a14:foregroundMark x1="10501" y1="60833" x2="10501" y2="60833"/>
                      <a14:foregroundMark x1="20286" y1="62500" x2="20286" y2="62500"/>
                      <a14:foregroundMark x1="26014" y1="80833" x2="26014" y2="80833"/>
                      <a14:foregroundMark x1="27446" y1="73333" x2="27446" y2="73333"/>
                      <a14:foregroundMark x1="4057" y1="73333" x2="4057" y2="73333"/>
                      <a14:foregroundMark x1="6205" y1="86667" x2="2864" y2="73333"/>
                      <a14:foregroundMark x1="5489" y1="81667" x2="2148" y2="60000"/>
                      <a14:foregroundMark x1="15036" y1="3333" x2="15036" y2="3333"/>
                      <a14:foregroundMark x1="36277" y1="20833" x2="34129" y2="65000"/>
                      <a14:foregroundMark x1="83064" y1="24498" x2="88277" y2="23588"/>
                      <a14:foregroundMark x1="76507" y1="25643" x2="79344" y2="25148"/>
                      <a14:foregroundMark x1="42005" y1="31667" x2="75187" y2="25873"/>
                      <a14:foregroundMark x1="91315" y1="24882" x2="97375" y2="30833"/>
                      <a14:foregroundMark x1="49454" y1="60487" x2="48262" y2="60641"/>
                      <a14:foregroundMark x1="58442" y1="59324" x2="51888" y2="60172"/>
                      <a14:foregroundMark x1="63721" y1="58642" x2="62061" y2="58857"/>
                      <a14:foregroundMark x1="91885" y1="55000" x2="75061" y2="57175"/>
                      <a14:foregroundMark x1="52148" y1="53333" x2="53938" y2="50833"/>
                      <a14:foregroundMark x1="50955" y1="55000" x2="52148" y2="53333"/>
                      <a14:foregroundMark x1="50830" y1="55174" x2="50955" y2="55000"/>
                      <a14:foregroundMark x1="42005" y1="54167" x2="42005" y2="54167"/>
                      <a14:foregroundMark x1="36516" y1="17500" x2="36516" y2="17500"/>
                      <a14:foregroundMark x1="70883" y1="53333" x2="70883" y2="53333"/>
                      <a14:foregroundMark x1="81384" y1="35000" x2="81384" y2="35000"/>
                      <a14:foregroundMark x1="87112" y1="44167" x2="87112" y2="44167"/>
                      <a14:backgroundMark x1="48926" y1="53333" x2="48926" y2="53333"/>
                      <a14:backgroundMark x1="51074" y1="61667" x2="51074" y2="61667"/>
                      <a14:backgroundMark x1="52267" y1="59167" x2="52267" y2="59167"/>
                      <a14:backgroundMark x1="46062" y1="57500" x2="47971" y2="61667"/>
                      <a14:backgroundMark x1="52029" y1="60833" x2="49881" y2="62500"/>
                      <a14:backgroundMark x1="55370" y1="55000" x2="55370" y2="55000"/>
                      <a14:backgroundMark x1="60621" y1="60000" x2="60621" y2="60000"/>
                      <a14:backgroundMark x1="60143" y1="55833" x2="61098" y2="60833"/>
                      <a14:backgroundMark x1="67780" y1="54167" x2="67780" y2="65833"/>
                      <a14:backgroundMark x1="72792" y1="60000" x2="73508" y2="57500"/>
                      <a14:backgroundMark x1="73508" y1="53333" x2="72076" y2="59167"/>
                      <a14:backgroundMark x1="75656" y1="52500" x2="75656" y2="52500"/>
                      <a14:backgroundMark x1="77088" y1="29167" x2="77088" y2="29167"/>
                      <a14:backgroundMark x1="77804" y1="25833" x2="77804" y2="25833"/>
                      <a14:backgroundMark x1="83294" y1="25833" x2="83294" y2="25833"/>
                      <a14:backgroundMark x1="90931" y1="23333" x2="88783" y2="22500"/>
                      <a14:backgroundMark x1="90692" y1="21667" x2="88067" y2="22500"/>
                      <a14:backgroundMark x1="82578" y1="22500" x2="79714" y2="26667"/>
                      <a14:backgroundMark x1="76372" y1="25000" x2="75179" y2="25833"/>
                      <a14:backgroundMark x1="81146" y1="55000" x2="81146" y2="55000"/>
                      <a14:backgroundMark x1="85919" y1="54167" x2="85919" y2="54167"/>
                      <a14:backgroundMark x1="91647" y1="54167" x2="91647" y2="54167"/>
                      <a14:backgroundMark x1="90692" y1="53333" x2="90692" y2="53333"/>
                    </a14:backgroundRemoval>
                  </a14:imgEffect>
                </a14:imgLayer>
              </a14:imgProps>
            </a:ext>
            <a:ext uri="{28A0092B-C50C-407E-A947-70E740481C1C}">
              <a14:useLocalDpi xmlns:a14="http://schemas.microsoft.com/office/drawing/2010/main"/>
            </a:ext>
          </a:extLst>
        </a:blip>
        <a:stretch>
          <a:fillRect/>
        </a:stretch>
      </xdr:blipFill>
      <xdr:spPr>
        <a:xfrm>
          <a:off x="12439650" y="85725"/>
          <a:ext cx="1733550"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8F804-EF6A-4855-98CB-96ED6C65039F}">
  <sheetPr codeName="Hoja2">
    <pageSetUpPr fitToPage="1"/>
  </sheetPr>
  <dimension ref="A1:J71"/>
  <sheetViews>
    <sheetView showGridLines="0" showZeros="0" tabSelected="1" zoomScale="85" zoomScaleNormal="85" zoomScaleSheetLayoutView="85" workbookViewId="0">
      <selection activeCell="C10" sqref="C10"/>
    </sheetView>
  </sheetViews>
  <sheetFormatPr baseColWidth="10" defaultColWidth="9.140625" defaultRowHeight="15" x14ac:dyDescent="0.25"/>
  <cols>
    <col min="1" max="1" width="7.42578125" style="20" customWidth="1"/>
    <col min="2" max="2" width="16.85546875" style="20" customWidth="1"/>
    <col min="3" max="3" width="70.5703125" style="20" customWidth="1"/>
    <col min="4" max="4" width="11.5703125" style="20" customWidth="1"/>
    <col min="5" max="5" width="20.140625" style="20" customWidth="1"/>
    <col min="6" max="6" width="17.85546875" style="20" customWidth="1"/>
    <col min="7" max="7" width="40.28515625" style="20" customWidth="1"/>
    <col min="8" max="8" width="31" style="20" customWidth="1"/>
    <col min="9" max="9" width="14.140625" style="20" hidden="1" customWidth="1"/>
    <col min="10" max="10" width="11.140625" style="20" bestFit="1" customWidth="1"/>
    <col min="11" max="16384" width="9.140625" style="20"/>
  </cols>
  <sheetData>
    <row r="1" spans="2:8" x14ac:dyDescent="0.25">
      <c r="B1" s="18"/>
      <c r="C1" s="16" t="s">
        <v>11</v>
      </c>
      <c r="D1" s="14" t="s">
        <v>23</v>
      </c>
      <c r="E1" s="13"/>
      <c r="F1" s="13"/>
      <c r="G1" s="12"/>
      <c r="H1" s="19"/>
    </row>
    <row r="2" spans="2:8" x14ac:dyDescent="0.25">
      <c r="B2" s="21"/>
      <c r="C2" s="17" t="s">
        <v>12</v>
      </c>
      <c r="D2" s="22"/>
      <c r="E2" s="23"/>
      <c r="F2" s="23"/>
      <c r="G2" s="24"/>
      <c r="H2" s="25"/>
    </row>
    <row r="3" spans="2:8" x14ac:dyDescent="0.25">
      <c r="B3" s="21"/>
      <c r="C3" s="47" t="s">
        <v>21</v>
      </c>
      <c r="D3" s="5" t="s">
        <v>71</v>
      </c>
      <c r="E3" s="4"/>
      <c r="F3" s="4"/>
      <c r="G3" s="3"/>
      <c r="H3" s="25"/>
    </row>
    <row r="4" spans="2:8" x14ac:dyDescent="0.25">
      <c r="B4" s="21"/>
      <c r="C4" s="91"/>
      <c r="D4" s="2"/>
      <c r="E4" s="4"/>
      <c r="F4" s="4"/>
      <c r="G4" s="3"/>
      <c r="H4" s="25"/>
    </row>
    <row r="5" spans="2:8" ht="15.75" thickBot="1" x14ac:dyDescent="0.3">
      <c r="B5" s="21"/>
      <c r="C5" s="92"/>
      <c r="D5" s="1"/>
      <c r="E5" s="15"/>
      <c r="F5" s="15"/>
      <c r="G5" s="90"/>
      <c r="H5" s="25"/>
    </row>
    <row r="6" spans="2:8" x14ac:dyDescent="0.25">
      <c r="B6" s="21"/>
      <c r="C6" s="26" t="s">
        <v>0</v>
      </c>
      <c r="D6" s="93" t="s">
        <v>17</v>
      </c>
      <c r="E6" s="94"/>
      <c r="F6" s="94"/>
      <c r="G6" s="27"/>
      <c r="H6" s="25"/>
    </row>
    <row r="7" spans="2:8" x14ac:dyDescent="0.25">
      <c r="B7" s="21"/>
      <c r="C7" s="95" t="s">
        <v>95</v>
      </c>
      <c r="D7" s="97" t="s">
        <v>18</v>
      </c>
      <c r="E7" s="98"/>
      <c r="F7" s="98"/>
      <c r="G7" s="28"/>
      <c r="H7" s="25"/>
    </row>
    <row r="8" spans="2:8" x14ac:dyDescent="0.25">
      <c r="B8" s="21"/>
      <c r="C8" s="95"/>
      <c r="D8" s="97" t="s">
        <v>1</v>
      </c>
      <c r="E8" s="98"/>
      <c r="F8" s="98"/>
      <c r="G8" s="29"/>
      <c r="H8" s="25"/>
    </row>
    <row r="9" spans="2:8" ht="15.75" thickBot="1" x14ac:dyDescent="0.3">
      <c r="B9" s="21"/>
      <c r="C9" s="96"/>
      <c r="D9" s="99" t="s">
        <v>13</v>
      </c>
      <c r="E9" s="100"/>
      <c r="F9" s="100"/>
      <c r="G9" s="30"/>
      <c r="H9" s="31"/>
    </row>
    <row r="10" spans="2:8" x14ac:dyDescent="0.25">
      <c r="B10" s="21"/>
      <c r="C10" s="32" t="s">
        <v>15</v>
      </c>
      <c r="D10" s="14" t="s">
        <v>24</v>
      </c>
      <c r="E10" s="13"/>
      <c r="F10" s="13"/>
      <c r="G10" s="12"/>
      <c r="H10" s="57" t="s">
        <v>22</v>
      </c>
    </row>
    <row r="11" spans="2:8" ht="15.75" x14ac:dyDescent="0.25">
      <c r="B11" s="21"/>
      <c r="C11" s="11"/>
      <c r="D11" s="33">
        <v>0</v>
      </c>
      <c r="E11" s="34"/>
      <c r="F11" s="34"/>
      <c r="G11" s="35"/>
      <c r="H11" s="76" t="s">
        <v>26</v>
      </c>
    </row>
    <row r="12" spans="2:8" ht="15.75" thickBot="1" x14ac:dyDescent="0.3">
      <c r="B12" s="36"/>
      <c r="C12" s="10"/>
      <c r="D12" s="68"/>
      <c r="E12" s="69"/>
      <c r="F12" s="69"/>
      <c r="G12" s="70"/>
      <c r="H12" s="37"/>
    </row>
    <row r="13" spans="2:8" ht="15.75" thickBot="1" x14ac:dyDescent="0.3">
      <c r="E13" s="38"/>
    </row>
    <row r="14" spans="2:8" ht="15.75" thickBot="1" x14ac:dyDescent="0.3">
      <c r="B14" s="9" t="s">
        <v>19</v>
      </c>
      <c r="C14" s="8"/>
      <c r="D14" s="8"/>
      <c r="E14" s="8"/>
      <c r="F14" s="8"/>
      <c r="G14" s="8"/>
      <c r="H14" s="7"/>
    </row>
    <row r="15" spans="2:8" ht="15.75" thickBot="1" x14ac:dyDescent="0.3">
      <c r="B15" s="39"/>
      <c r="C15" s="39"/>
      <c r="D15" s="39"/>
      <c r="E15" s="39"/>
      <c r="F15" s="39"/>
      <c r="G15" s="39"/>
      <c r="H15" s="39"/>
    </row>
    <row r="16" spans="2:8" s="43" customFormat="1" ht="30.75" thickBot="1" x14ac:dyDescent="0.3">
      <c r="B16" s="40" t="s">
        <v>2</v>
      </c>
      <c r="C16" s="41" t="s">
        <v>3</v>
      </c>
      <c r="D16" s="41" t="s">
        <v>4</v>
      </c>
      <c r="E16" s="41" t="s">
        <v>5</v>
      </c>
      <c r="F16" s="42" t="s">
        <v>16</v>
      </c>
      <c r="G16" s="42" t="s">
        <v>29</v>
      </c>
      <c r="H16" s="41" t="s">
        <v>6</v>
      </c>
    </row>
    <row r="17" spans="2:10" x14ac:dyDescent="0.25">
      <c r="B17" s="51"/>
      <c r="C17" s="52" t="s">
        <v>72</v>
      </c>
      <c r="D17" s="53"/>
      <c r="E17" s="54"/>
      <c r="F17" s="55"/>
      <c r="G17" s="56"/>
      <c r="H17" s="84">
        <f>SUM(H18+H42+H37)</f>
        <v>0</v>
      </c>
    </row>
    <row r="18" spans="2:10" x14ac:dyDescent="0.25">
      <c r="B18" s="51" t="s">
        <v>14</v>
      </c>
      <c r="C18" s="52" t="s">
        <v>57</v>
      </c>
      <c r="D18" s="53"/>
      <c r="E18" s="54"/>
      <c r="F18" s="55"/>
      <c r="G18" s="56"/>
      <c r="H18" s="84">
        <f>SUM(+H21+H19)</f>
        <v>0</v>
      </c>
      <c r="J18" s="75"/>
    </row>
    <row r="19" spans="2:10" x14ac:dyDescent="0.25">
      <c r="B19" s="58" t="s">
        <v>30</v>
      </c>
      <c r="C19" s="58" t="s">
        <v>53</v>
      </c>
      <c r="D19" s="59"/>
      <c r="E19" s="60"/>
      <c r="F19" s="77"/>
      <c r="G19" s="65"/>
      <c r="H19" s="85">
        <f>SUM(H20:H20)</f>
        <v>0</v>
      </c>
      <c r="J19" s="75"/>
    </row>
    <row r="20" spans="2:10" ht="63.75" x14ac:dyDescent="0.25">
      <c r="B20" s="46" t="s">
        <v>31</v>
      </c>
      <c r="C20" s="71" t="s">
        <v>73</v>
      </c>
      <c r="D20" s="73" t="s">
        <v>27</v>
      </c>
      <c r="E20" s="72">
        <v>25.5</v>
      </c>
      <c r="F20" s="67"/>
      <c r="G20" s="65" t="str">
        <f t="shared" ref="G20" si="0">+numtext(F20)</f>
        <v>CERO PESOS 00/100 M.N.</v>
      </c>
      <c r="H20" s="86">
        <f t="shared" ref="H20" si="1">ROUND(E20*F20,2)</f>
        <v>0</v>
      </c>
      <c r="J20" s="75"/>
    </row>
    <row r="21" spans="2:10" x14ac:dyDescent="0.25">
      <c r="B21" s="58" t="s">
        <v>33</v>
      </c>
      <c r="C21" s="58" t="s">
        <v>47</v>
      </c>
      <c r="D21" s="59"/>
      <c r="E21" s="60"/>
      <c r="F21" s="67"/>
      <c r="G21" s="65"/>
      <c r="H21" s="85">
        <f>SUM(H22:H36)</f>
        <v>0</v>
      </c>
      <c r="J21" s="75"/>
    </row>
    <row r="22" spans="2:10" ht="63.75" x14ac:dyDescent="0.25">
      <c r="B22" s="46" t="s">
        <v>34</v>
      </c>
      <c r="C22" s="71" t="s">
        <v>54</v>
      </c>
      <c r="D22" s="73" t="s">
        <v>52</v>
      </c>
      <c r="E22" s="72">
        <v>12603</v>
      </c>
      <c r="F22" s="67"/>
      <c r="G22" s="65" t="str">
        <f t="shared" ref="G22:G28" si="2">+numtext(F22)</f>
        <v>CERO PESOS 00/100 M.N.</v>
      </c>
      <c r="H22" s="86">
        <f t="shared" ref="H22:H28" si="3">ROUND(E22*F22,2)</f>
        <v>0</v>
      </c>
      <c r="J22" s="75"/>
    </row>
    <row r="23" spans="2:10" ht="63.75" x14ac:dyDescent="0.25">
      <c r="B23" s="46" t="s">
        <v>35</v>
      </c>
      <c r="C23" s="71" t="s">
        <v>74</v>
      </c>
      <c r="D23" s="73" t="s">
        <v>52</v>
      </c>
      <c r="E23" s="72">
        <v>3.5</v>
      </c>
      <c r="F23" s="67"/>
      <c r="G23" s="65" t="str">
        <f t="shared" si="2"/>
        <v>CERO PESOS 00/100 M.N.</v>
      </c>
      <c r="H23" s="86">
        <f t="shared" si="3"/>
        <v>0</v>
      </c>
      <c r="J23" s="75"/>
    </row>
    <row r="24" spans="2:10" ht="63.75" x14ac:dyDescent="0.25">
      <c r="B24" s="46" t="s">
        <v>36</v>
      </c>
      <c r="C24" s="71" t="s">
        <v>75</v>
      </c>
      <c r="D24" s="73" t="s">
        <v>28</v>
      </c>
      <c r="E24" s="72">
        <v>56.16</v>
      </c>
      <c r="F24" s="67"/>
      <c r="G24" s="65" t="str">
        <f t="shared" si="2"/>
        <v>CERO PESOS 00/100 M.N.</v>
      </c>
      <c r="H24" s="86">
        <f t="shared" si="3"/>
        <v>0</v>
      </c>
      <c r="J24" s="75"/>
    </row>
    <row r="25" spans="2:10" ht="76.5" x14ac:dyDescent="0.25">
      <c r="B25" s="46" t="s">
        <v>37</v>
      </c>
      <c r="C25" s="71" t="s">
        <v>58</v>
      </c>
      <c r="D25" s="73" t="s">
        <v>28</v>
      </c>
      <c r="E25" s="72">
        <v>70</v>
      </c>
      <c r="F25" s="67"/>
      <c r="G25" s="65" t="str">
        <f t="shared" si="2"/>
        <v>CERO PESOS 00/100 M.N.</v>
      </c>
      <c r="H25" s="86">
        <f t="shared" si="3"/>
        <v>0</v>
      </c>
      <c r="J25" s="75"/>
    </row>
    <row r="26" spans="2:10" ht="114.75" x14ac:dyDescent="0.25">
      <c r="B26" s="46" t="s">
        <v>38</v>
      </c>
      <c r="C26" s="71" t="s">
        <v>76</v>
      </c>
      <c r="D26" s="73" t="s">
        <v>25</v>
      </c>
      <c r="E26" s="72">
        <v>4</v>
      </c>
      <c r="F26" s="67"/>
      <c r="G26" s="65" t="str">
        <f t="shared" si="2"/>
        <v>CERO PESOS 00/100 M.N.</v>
      </c>
      <c r="H26" s="86">
        <f t="shared" si="3"/>
        <v>0</v>
      </c>
      <c r="J26" s="75"/>
    </row>
    <row r="27" spans="2:10" ht="153" x14ac:dyDescent="0.25">
      <c r="B27" s="46" t="s">
        <v>39</v>
      </c>
      <c r="C27" s="71" t="s">
        <v>77</v>
      </c>
      <c r="D27" s="73" t="s">
        <v>25</v>
      </c>
      <c r="E27" s="72">
        <v>8</v>
      </c>
      <c r="F27" s="67"/>
      <c r="G27" s="65" t="str">
        <f t="shared" si="2"/>
        <v>CERO PESOS 00/100 M.N.</v>
      </c>
      <c r="H27" s="86">
        <f t="shared" si="3"/>
        <v>0</v>
      </c>
      <c r="J27" s="75"/>
    </row>
    <row r="28" spans="2:10" ht="153" x14ac:dyDescent="0.25">
      <c r="B28" s="46" t="s">
        <v>41</v>
      </c>
      <c r="C28" s="71" t="s">
        <v>78</v>
      </c>
      <c r="D28" s="73" t="s">
        <v>25</v>
      </c>
      <c r="E28" s="72">
        <v>2</v>
      </c>
      <c r="F28" s="67"/>
      <c r="G28" s="65" t="str">
        <f t="shared" si="2"/>
        <v>CERO PESOS 00/100 M.N.</v>
      </c>
      <c r="H28" s="86">
        <f t="shared" si="3"/>
        <v>0</v>
      </c>
      <c r="J28" s="75"/>
    </row>
    <row r="29" spans="2:10" ht="165.75" x14ac:dyDescent="0.25">
      <c r="B29" s="46" t="s">
        <v>42</v>
      </c>
      <c r="C29" s="71" t="s">
        <v>79</v>
      </c>
      <c r="D29" s="73" t="s">
        <v>25</v>
      </c>
      <c r="E29" s="72">
        <v>1</v>
      </c>
      <c r="F29" s="67"/>
      <c r="G29" s="65" t="str">
        <f t="shared" ref="G29:G35" si="4">+numtext(F29)</f>
        <v>CERO PESOS 00/100 M.N.</v>
      </c>
      <c r="H29" s="86">
        <f t="shared" ref="H29:H35" si="5">ROUND(E29*F29,2)</f>
        <v>0</v>
      </c>
      <c r="J29" s="75"/>
    </row>
    <row r="30" spans="2:10" ht="165.75" x14ac:dyDescent="0.25">
      <c r="B30" s="46" t="s">
        <v>43</v>
      </c>
      <c r="C30" s="71" t="s">
        <v>80</v>
      </c>
      <c r="D30" s="73" t="s">
        <v>25</v>
      </c>
      <c r="E30" s="72">
        <v>18</v>
      </c>
      <c r="F30" s="67"/>
      <c r="G30" s="65" t="str">
        <f t="shared" si="4"/>
        <v>CERO PESOS 00/100 M.N.</v>
      </c>
      <c r="H30" s="86">
        <f t="shared" si="5"/>
        <v>0</v>
      </c>
      <c r="J30" s="75"/>
    </row>
    <row r="31" spans="2:10" ht="153" x14ac:dyDescent="0.25">
      <c r="B31" s="46" t="s">
        <v>44</v>
      </c>
      <c r="C31" s="71" t="s">
        <v>81</v>
      </c>
      <c r="D31" s="73" t="s">
        <v>25</v>
      </c>
      <c r="E31" s="72">
        <v>2</v>
      </c>
      <c r="F31" s="67"/>
      <c r="G31" s="65" t="str">
        <f t="shared" si="4"/>
        <v>CERO PESOS 00/100 M.N.</v>
      </c>
      <c r="H31" s="86">
        <f t="shared" si="5"/>
        <v>0</v>
      </c>
      <c r="J31" s="75"/>
    </row>
    <row r="32" spans="2:10" ht="165.75" x14ac:dyDescent="0.25">
      <c r="B32" s="46" t="s">
        <v>45</v>
      </c>
      <c r="C32" s="71" t="s">
        <v>82</v>
      </c>
      <c r="D32" s="73" t="s">
        <v>25</v>
      </c>
      <c r="E32" s="72">
        <v>24</v>
      </c>
      <c r="F32" s="67"/>
      <c r="G32" s="65" t="str">
        <f t="shared" si="4"/>
        <v>CERO PESOS 00/100 M.N.</v>
      </c>
      <c r="H32" s="86">
        <f t="shared" si="5"/>
        <v>0</v>
      </c>
      <c r="J32" s="75"/>
    </row>
    <row r="33" spans="1:10" ht="165.75" x14ac:dyDescent="0.25">
      <c r="B33" s="46" t="s">
        <v>46</v>
      </c>
      <c r="C33" s="71" t="s">
        <v>83</v>
      </c>
      <c r="D33" s="73" t="s">
        <v>25</v>
      </c>
      <c r="E33" s="72">
        <v>4</v>
      </c>
      <c r="F33" s="67"/>
      <c r="G33" s="65" t="str">
        <f t="shared" si="4"/>
        <v>CERO PESOS 00/100 M.N.</v>
      </c>
      <c r="H33" s="86">
        <f t="shared" si="5"/>
        <v>0</v>
      </c>
      <c r="J33" s="75"/>
    </row>
    <row r="34" spans="1:10" ht="51" x14ac:dyDescent="0.25">
      <c r="B34" s="46" t="s">
        <v>48</v>
      </c>
      <c r="C34" s="71" t="s">
        <v>84</v>
      </c>
      <c r="D34" s="73" t="s">
        <v>25</v>
      </c>
      <c r="E34" s="72">
        <v>840.2</v>
      </c>
      <c r="F34" s="67"/>
      <c r="G34" s="65" t="str">
        <f t="shared" si="4"/>
        <v>CERO PESOS 00/100 M.N.</v>
      </c>
      <c r="H34" s="86">
        <f t="shared" si="5"/>
        <v>0</v>
      </c>
      <c r="J34" s="75"/>
    </row>
    <row r="35" spans="1:10" ht="51" x14ac:dyDescent="0.25">
      <c r="B35" s="46" t="s">
        <v>49</v>
      </c>
      <c r="C35" s="71" t="s">
        <v>85</v>
      </c>
      <c r="D35" s="73" t="s">
        <v>25</v>
      </c>
      <c r="E35" s="72">
        <v>1123.2</v>
      </c>
      <c r="F35" s="67"/>
      <c r="G35" s="65" t="str">
        <f t="shared" si="4"/>
        <v>CERO PESOS 00/100 M.N.</v>
      </c>
      <c r="H35" s="86">
        <f t="shared" si="5"/>
        <v>0</v>
      </c>
      <c r="J35" s="75"/>
    </row>
    <row r="36" spans="1:10" ht="38.25" x14ac:dyDescent="0.25">
      <c r="B36" s="46" t="s">
        <v>50</v>
      </c>
      <c r="C36" s="71" t="s">
        <v>86</v>
      </c>
      <c r="D36" s="73" t="s">
        <v>25</v>
      </c>
      <c r="E36" s="72">
        <v>60</v>
      </c>
      <c r="F36" s="67"/>
      <c r="G36" s="65" t="str">
        <f t="shared" ref="G36" si="6">+numtext(F36)</f>
        <v>CERO PESOS 00/100 M.N.</v>
      </c>
      <c r="H36" s="86">
        <f t="shared" ref="H36" si="7">ROUND(E36*F36,2)</f>
        <v>0</v>
      </c>
      <c r="J36" s="75"/>
    </row>
    <row r="37" spans="1:10" x14ac:dyDescent="0.25">
      <c r="B37" s="51" t="s">
        <v>55</v>
      </c>
      <c r="C37" s="52" t="s">
        <v>94</v>
      </c>
      <c r="D37" s="53"/>
      <c r="E37" s="54"/>
      <c r="F37" s="67"/>
      <c r="G37" s="65"/>
      <c r="H37" s="84">
        <f>SUM(H38)</f>
        <v>0</v>
      </c>
      <c r="J37" s="75"/>
    </row>
    <row r="38" spans="1:10" x14ac:dyDescent="0.25">
      <c r="B38" s="58" t="s">
        <v>56</v>
      </c>
      <c r="C38" s="58" t="s">
        <v>40</v>
      </c>
      <c r="D38" s="59"/>
      <c r="E38" s="60"/>
      <c r="F38" s="67"/>
      <c r="G38" s="65"/>
      <c r="H38" s="85">
        <f>SUM(H39:H41)</f>
        <v>0</v>
      </c>
      <c r="J38" s="75"/>
    </row>
    <row r="39" spans="1:10" ht="114.75" x14ac:dyDescent="0.25">
      <c r="B39" s="46" t="s">
        <v>51</v>
      </c>
      <c r="C39" s="71" t="s">
        <v>60</v>
      </c>
      <c r="D39" s="73" t="s">
        <v>27</v>
      </c>
      <c r="E39" s="72">
        <v>780.13</v>
      </c>
      <c r="F39" s="67"/>
      <c r="G39" s="65" t="str">
        <f t="shared" ref="G39:G49" si="8">+numtext(F39)</f>
        <v>CERO PESOS 00/100 M.N.</v>
      </c>
      <c r="H39" s="86">
        <f t="shared" ref="H39" si="9">ROUND(E39*F39,2)</f>
        <v>0</v>
      </c>
      <c r="J39" s="75"/>
    </row>
    <row r="40" spans="1:10" ht="318.75" x14ac:dyDescent="0.25">
      <c r="B40" s="46" t="s">
        <v>63</v>
      </c>
      <c r="C40" s="71" t="s">
        <v>92</v>
      </c>
      <c r="D40" s="73" t="s">
        <v>28</v>
      </c>
      <c r="E40" s="72">
        <v>25118.87</v>
      </c>
      <c r="F40" s="67"/>
      <c r="G40" s="65" t="str">
        <f t="shared" si="8"/>
        <v>CERO PESOS 00/100 M.N.</v>
      </c>
      <c r="H40" s="86">
        <f>ROUND(E40*F40,2)</f>
        <v>0</v>
      </c>
      <c r="J40" s="75"/>
    </row>
    <row r="41" spans="1:10" x14ac:dyDescent="0.25">
      <c r="B41" s="46" t="s">
        <v>64</v>
      </c>
      <c r="C41" s="71" t="s">
        <v>61</v>
      </c>
      <c r="D41" s="73" t="s">
        <v>52</v>
      </c>
      <c r="E41" s="72">
        <v>1500</v>
      </c>
      <c r="F41" s="67"/>
      <c r="G41" s="65" t="str">
        <f t="shared" si="8"/>
        <v>CERO PESOS 00/100 M.N.</v>
      </c>
      <c r="H41" s="86">
        <f>ROUND(E41*F41,2)</f>
        <v>0</v>
      </c>
      <c r="J41" s="75"/>
    </row>
    <row r="42" spans="1:10" x14ac:dyDescent="0.25">
      <c r="B42" s="51" t="s">
        <v>62</v>
      </c>
      <c r="C42" s="52" t="s">
        <v>59</v>
      </c>
      <c r="D42" s="53"/>
      <c r="E42" s="54"/>
      <c r="F42" s="67"/>
      <c r="G42" s="65"/>
      <c r="H42" s="84">
        <f>SUM(H45+H49+H43)</f>
        <v>0</v>
      </c>
      <c r="J42" s="75"/>
    </row>
    <row r="43" spans="1:10" x14ac:dyDescent="0.25">
      <c r="B43" s="58" t="s">
        <v>69</v>
      </c>
      <c r="C43" s="58" t="s">
        <v>87</v>
      </c>
      <c r="D43" s="59"/>
      <c r="E43" s="60"/>
      <c r="F43" s="67"/>
      <c r="G43" s="65"/>
      <c r="H43" s="85">
        <f>SUM(H44)</f>
        <v>0</v>
      </c>
      <c r="J43" s="75"/>
    </row>
    <row r="44" spans="1:10" ht="127.5" x14ac:dyDescent="0.25">
      <c r="A44" s="66"/>
      <c r="B44" s="46" t="s">
        <v>65</v>
      </c>
      <c r="C44" s="71" t="s">
        <v>88</v>
      </c>
      <c r="D44" s="73" t="s">
        <v>32</v>
      </c>
      <c r="E44" s="72">
        <v>4.2</v>
      </c>
      <c r="F44" s="67"/>
      <c r="G44" s="65" t="str">
        <f t="shared" si="8"/>
        <v>CERO PESOS 00/100 M.N.</v>
      </c>
      <c r="H44" s="86">
        <f>ROUND(E44*F44,2)</f>
        <v>0</v>
      </c>
      <c r="J44" s="75"/>
    </row>
    <row r="45" spans="1:10" x14ac:dyDescent="0.25">
      <c r="B45" s="58" t="s">
        <v>70</v>
      </c>
      <c r="C45" s="58" t="s">
        <v>53</v>
      </c>
      <c r="D45" s="59"/>
      <c r="E45" s="60"/>
      <c r="F45" s="67"/>
      <c r="G45" s="65"/>
      <c r="H45" s="85">
        <f>SUM(H46:H47)</f>
        <v>0</v>
      </c>
      <c r="J45" s="75"/>
    </row>
    <row r="46" spans="1:10" ht="153" x14ac:dyDescent="0.25">
      <c r="A46" s="66"/>
      <c r="B46" s="46" t="s">
        <v>66</v>
      </c>
      <c r="C46" s="71" t="s">
        <v>89</v>
      </c>
      <c r="D46" s="73" t="s">
        <v>27</v>
      </c>
      <c r="E46" s="72">
        <v>100</v>
      </c>
      <c r="F46" s="67"/>
      <c r="G46" s="65" t="str">
        <f t="shared" si="8"/>
        <v>CERO PESOS 00/100 M.N.</v>
      </c>
      <c r="H46" s="86">
        <f t="shared" ref="H46:H47" si="10">ROUND(E46*F46,2)</f>
        <v>0</v>
      </c>
      <c r="J46" s="75"/>
    </row>
    <row r="47" spans="1:10" ht="114.75" x14ac:dyDescent="0.25">
      <c r="A47" s="66"/>
      <c r="B47" s="46" t="s">
        <v>67</v>
      </c>
      <c r="C47" s="71" t="s">
        <v>90</v>
      </c>
      <c r="D47" s="73" t="s">
        <v>52</v>
      </c>
      <c r="E47" s="72">
        <v>600</v>
      </c>
      <c r="F47" s="67"/>
      <c r="G47" s="65" t="str">
        <f t="shared" si="8"/>
        <v>CERO PESOS 00/100 M.N.</v>
      </c>
      <c r="H47" s="86">
        <f t="shared" si="10"/>
        <v>0</v>
      </c>
      <c r="J47" s="75"/>
    </row>
    <row r="48" spans="1:10" x14ac:dyDescent="0.25">
      <c r="B48" s="58" t="s">
        <v>93</v>
      </c>
      <c r="C48" s="58" t="s">
        <v>40</v>
      </c>
      <c r="D48" s="59"/>
      <c r="E48" s="60"/>
      <c r="F48" s="67"/>
      <c r="G48" s="65"/>
      <c r="H48" s="85">
        <f>SUM(H49:H49)</f>
        <v>0</v>
      </c>
      <c r="J48" s="75">
        <f t="shared" ref="J48:J49" si="11">E50*F50</f>
        <v>0</v>
      </c>
    </row>
    <row r="49" spans="2:10" ht="229.5" x14ac:dyDescent="0.25">
      <c r="B49" s="46" t="s">
        <v>68</v>
      </c>
      <c r="C49" s="71" t="s">
        <v>91</v>
      </c>
      <c r="D49" s="73" t="s">
        <v>27</v>
      </c>
      <c r="E49" s="72">
        <v>208</v>
      </c>
      <c r="F49" s="67"/>
      <c r="G49" s="65" t="str">
        <f t="shared" si="8"/>
        <v>CERO PESOS 00/100 M.N.</v>
      </c>
      <c r="H49" s="86">
        <f t="shared" ref="H49" si="12">ROUND(E49*F49,2)</f>
        <v>0</v>
      </c>
      <c r="J49" s="75">
        <f t="shared" si="11"/>
        <v>0</v>
      </c>
    </row>
    <row r="50" spans="2:10" ht="15.75" x14ac:dyDescent="0.25">
      <c r="B50" s="48"/>
      <c r="C50" s="49" t="s">
        <v>20</v>
      </c>
      <c r="D50" s="50"/>
      <c r="E50" s="74"/>
      <c r="F50" s="74"/>
      <c r="G50" s="48"/>
      <c r="H50" s="87"/>
    </row>
    <row r="51" spans="2:10" ht="15.75" x14ac:dyDescent="0.25">
      <c r="B51" s="48"/>
      <c r="C51" s="49"/>
      <c r="D51" s="50"/>
      <c r="E51" s="74"/>
      <c r="F51" s="74"/>
      <c r="G51" s="48"/>
      <c r="H51" s="87"/>
    </row>
    <row r="52" spans="2:10" ht="15.75" x14ac:dyDescent="0.25">
      <c r="B52" s="80"/>
      <c r="C52" s="83" t="str">
        <f>C17</f>
        <v>Carretera 343, tramo Ayotlán - Mirandillas, en el municipio de Ayotlán.</v>
      </c>
      <c r="D52" s="81"/>
      <c r="E52" s="82"/>
      <c r="F52" s="82"/>
      <c r="G52" s="80"/>
      <c r="H52" s="84">
        <f>H17</f>
        <v>0</v>
      </c>
      <c r="J52" s="79">
        <f>SUM(J16:J50)</f>
        <v>0</v>
      </c>
    </row>
    <row r="53" spans="2:10" x14ac:dyDescent="0.25">
      <c r="B53" s="51" t="s">
        <v>14</v>
      </c>
      <c r="C53" s="52" t="str">
        <f>+VLOOKUP($B53,$B$17:$H$35,2,0)</f>
        <v>RECONSTRUCCION CONSTRUCCION DE LA CARRETERA 330</v>
      </c>
      <c r="D53" s="39"/>
      <c r="E53" s="44"/>
      <c r="F53" s="39"/>
      <c r="G53" s="39"/>
      <c r="H53" s="88">
        <f>+VLOOKUP($B53,$B$17:$H$49,7,0)</f>
        <v>0</v>
      </c>
    </row>
    <row r="54" spans="2:10" x14ac:dyDescent="0.25">
      <c r="B54" s="58" t="s">
        <v>30</v>
      </c>
      <c r="C54" s="58" t="str">
        <f>+VLOOKUP($B54,B17:H49,2,0)</f>
        <v>ESTRUCTURA Y OBRAS DE DRENAJE</v>
      </c>
      <c r="D54" s="59"/>
      <c r="E54" s="60"/>
      <c r="F54" s="61"/>
      <c r="G54" s="62"/>
      <c r="H54" s="85">
        <f>+VLOOKUP($B54,$B$17:$H$42,7,0)</f>
        <v>0</v>
      </c>
    </row>
    <row r="55" spans="2:10" x14ac:dyDescent="0.25">
      <c r="B55" s="58" t="s">
        <v>33</v>
      </c>
      <c r="C55" s="58" t="str">
        <f>+VLOOKUP($B55,B18:H50,2,0)</f>
        <v>SEÑALAMIENTO</v>
      </c>
      <c r="D55" s="59"/>
      <c r="E55" s="60"/>
      <c r="F55" s="61"/>
      <c r="G55" s="62"/>
      <c r="H55" s="85">
        <f>+VLOOKUP($B55,$B$17:$I$49,7,0)</f>
        <v>0</v>
      </c>
    </row>
    <row r="56" spans="2:10" x14ac:dyDescent="0.25">
      <c r="B56" s="51" t="s">
        <v>55</v>
      </c>
      <c r="C56" s="52" t="str">
        <f>+VLOOKUP($B56,$B$17:$H$49,2,0)</f>
        <v>CONSERVACIÓN PERIODICA DE LA CARRETERA 330</v>
      </c>
      <c r="D56" s="39"/>
      <c r="E56" s="44"/>
      <c r="F56" s="39"/>
      <c r="G56" s="39"/>
      <c r="H56" s="88">
        <f>+VLOOKUP($B56,$B$17:$H$49,7,0)</f>
        <v>0</v>
      </c>
    </row>
    <row r="57" spans="2:10" x14ac:dyDescent="0.25">
      <c r="B57" s="58" t="s">
        <v>56</v>
      </c>
      <c r="C57" s="58" t="str">
        <f>+VLOOKUP($B57,B21:H54,2,0)</f>
        <v>PAVIMENTOS</v>
      </c>
      <c r="D57" s="59"/>
      <c r="E57" s="60"/>
      <c r="F57" s="61"/>
      <c r="G57" s="62"/>
      <c r="H57" s="85">
        <f>+VLOOKUP($B57,$B$17:$H$49,7,0)</f>
        <v>0</v>
      </c>
    </row>
    <row r="58" spans="2:10" x14ac:dyDescent="0.25">
      <c r="B58" s="51" t="s">
        <v>62</v>
      </c>
      <c r="C58" s="52" t="str">
        <f>+VLOOKUP($B58,$B$17:$H$49,2,0)</f>
        <v>CONSERVACIÓN RUTINARIA DE LA CARRETERA 330</v>
      </c>
      <c r="D58" s="39"/>
      <c r="E58" s="44"/>
      <c r="F58" s="39"/>
      <c r="G58" s="39"/>
      <c r="H58" s="88">
        <f>+VLOOKUP($B58,$B$42:$I$49,7,0)</f>
        <v>0</v>
      </c>
    </row>
    <row r="59" spans="2:10" x14ac:dyDescent="0.25">
      <c r="B59" s="58" t="s">
        <v>69</v>
      </c>
      <c r="C59" s="58" t="str">
        <f>+VLOOKUP($B59,B21:H55,2,0)</f>
        <v>TERRACERIAS</v>
      </c>
      <c r="D59" s="59"/>
      <c r="E59" s="60"/>
      <c r="F59" s="61"/>
      <c r="G59" s="62"/>
      <c r="H59" s="85">
        <f>+VLOOKUP($B59,$B$17:$H$49,7,0)</f>
        <v>0</v>
      </c>
    </row>
    <row r="60" spans="2:10" x14ac:dyDescent="0.25">
      <c r="B60" s="58" t="s">
        <v>70</v>
      </c>
      <c r="C60" s="58" t="str">
        <f>+VLOOKUP($B60,B21:H55,2,0)</f>
        <v>ESTRUCTURA Y OBRAS DE DRENAJE</v>
      </c>
      <c r="D60" s="59"/>
      <c r="E60" s="60"/>
      <c r="F60" s="61"/>
      <c r="G60" s="62"/>
      <c r="H60" s="85">
        <f>+VLOOKUP($B60,$B$17:$H$49,7,0)</f>
        <v>0</v>
      </c>
    </row>
    <row r="61" spans="2:10" x14ac:dyDescent="0.25">
      <c r="B61" s="58" t="s">
        <v>93</v>
      </c>
      <c r="C61" s="58" t="str">
        <f>+VLOOKUP($B61,B22:H56,2,0)</f>
        <v>PAVIMENTOS</v>
      </c>
      <c r="D61" s="59"/>
      <c r="E61" s="60"/>
      <c r="F61" s="61"/>
      <c r="G61" s="62"/>
      <c r="H61" s="85">
        <f>+VLOOKUP($B61,$B$48:$I$49,7,0)</f>
        <v>0</v>
      </c>
    </row>
    <row r="62" spans="2:10" x14ac:dyDescent="0.25">
      <c r="B62" s="58"/>
      <c r="C62" s="58"/>
      <c r="D62" s="59"/>
      <c r="E62" s="60"/>
      <c r="F62" s="61"/>
      <c r="G62" s="62"/>
      <c r="H62" s="85"/>
    </row>
    <row r="63" spans="2:10" x14ac:dyDescent="0.25">
      <c r="B63" s="58"/>
      <c r="C63" s="58"/>
      <c r="D63" s="59"/>
      <c r="E63" s="60"/>
      <c r="F63" s="61"/>
      <c r="G63" s="62"/>
      <c r="H63" s="85"/>
    </row>
    <row r="64" spans="2:10" x14ac:dyDescent="0.25">
      <c r="B64" s="58"/>
      <c r="C64" s="58"/>
      <c r="D64" s="59"/>
      <c r="E64" s="60"/>
      <c r="F64" s="61"/>
      <c r="G64" s="62"/>
      <c r="H64" s="85"/>
    </row>
    <row r="65" spans="2:9" x14ac:dyDescent="0.25">
      <c r="B65" s="6" t="s">
        <v>7</v>
      </c>
      <c r="C65" s="6"/>
      <c r="D65" s="6"/>
      <c r="E65" s="6"/>
      <c r="F65" s="6"/>
      <c r="G65" s="63" t="s">
        <v>8</v>
      </c>
      <c r="H65" s="89">
        <f>H53</f>
        <v>0</v>
      </c>
    </row>
    <row r="66" spans="2:9" s="45" customFormat="1" x14ac:dyDescent="0.25">
      <c r="B66" s="6" t="str">
        <f>+numtext(H67)</f>
        <v>CERO PESOS 00/100 M.N.</v>
      </c>
      <c r="C66" s="6"/>
      <c r="D66" s="6"/>
      <c r="E66" s="6"/>
      <c r="F66" s="6"/>
      <c r="G66" s="63" t="s">
        <v>9</v>
      </c>
      <c r="H66" s="89">
        <f>ROUND(H65*0.16,2)</f>
        <v>0</v>
      </c>
    </row>
    <row r="67" spans="2:9" s="45" customFormat="1" x14ac:dyDescent="0.25">
      <c r="B67" s="6"/>
      <c r="C67" s="6"/>
      <c r="D67" s="6"/>
      <c r="E67" s="6"/>
      <c r="F67" s="6"/>
      <c r="G67" s="63" t="s">
        <v>10</v>
      </c>
      <c r="H67" s="89">
        <f>+H65+H66</f>
        <v>0</v>
      </c>
      <c r="I67" s="78">
        <f>+H67*1.15</f>
        <v>0</v>
      </c>
    </row>
    <row r="68" spans="2:9" s="45" customFormat="1" x14ac:dyDescent="0.25">
      <c r="H68" s="64"/>
    </row>
    <row r="69" spans="2:9" x14ac:dyDescent="0.25">
      <c r="H69" s="75"/>
    </row>
    <row r="70" spans="2:9" x14ac:dyDescent="0.25">
      <c r="H70" s="75"/>
    </row>
    <row r="71" spans="2:9" x14ac:dyDescent="0.25">
      <c r="H71" s="75"/>
    </row>
  </sheetData>
  <mergeCells count="13">
    <mergeCell ref="D1:G1"/>
    <mergeCell ref="D3:G5"/>
    <mergeCell ref="C4:C5"/>
    <mergeCell ref="D6:F6"/>
    <mergeCell ref="C7:C9"/>
    <mergeCell ref="D7:F7"/>
    <mergeCell ref="D8:F8"/>
    <mergeCell ref="D9:F9"/>
    <mergeCell ref="D10:G10"/>
    <mergeCell ref="C11:C12"/>
    <mergeCell ref="B14:H14"/>
    <mergeCell ref="B65:F65"/>
    <mergeCell ref="B66:F67"/>
  </mergeCells>
  <printOptions horizontalCentered="1"/>
  <pageMargins left="0.39370078740157499" right="0.39370078740157499" top="0.51" bottom="0.78740157480314998" header="0.27559055118110198" footer="0.39370078740157499"/>
  <pageSetup scale="62" fitToHeight="0" orientation="landscape" r:id="rId1"/>
  <headerFooter>
    <oddFooter>&amp;C&amp;8Página &amp;P de &amp;N</oddFooter>
  </headerFooter>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ELIDA IVETTE AGUIRRE ROCHIN.</cp:lastModifiedBy>
  <cp:lastPrinted>2025-07-26T15:56:04Z</cp:lastPrinted>
  <dcterms:created xsi:type="dcterms:W3CDTF">2018-12-17T16:20:56Z</dcterms:created>
  <dcterms:modified xsi:type="dcterms:W3CDTF">2026-04-29T17:02:59Z</dcterms:modified>
  <cp:category/>
</cp:coreProperties>
</file>