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5.- Caminos\LP-0211 CODIGO 343 MICHEL\"/>
    </mc:Choice>
  </mc:AlternateContent>
  <bookViews>
    <workbookView xWindow="-120" yWindow="-120" windowWidth="29040" windowHeight="15720" activeTab="0"/>
  </bookViews>
  <sheets>
    <sheet name="CATALOGO" sheetId="2" r:id="rId3"/>
  </sheets>
  <definedNames>
    <definedName name="_xlnm._FilterDatabase" localSheetId="0" hidden="1">CATALOGO!$A$16:$G$60</definedName>
    <definedName name="area" localSheetId="0">#REF!</definedName>
    <definedName name="area">#REF!</definedName>
    <definedName name="_xlnm.Print_Area" localSheetId="0">CATALOGO!$A$1:$G$87</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<sst xmlns="http://schemas.openxmlformats.org/spreadsheetml/2006/main" count="157" uniqueCount="114">
  <si>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</si>
  <si>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</si>
  <si>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</si>
  <si>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</si>
  <si>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</si>
  <si>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</si>
  <si>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</si>
  <si>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</si>
  <si>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</si>
  <si>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</si>
  <si>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</si>
  <si>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</si>
  <si>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</si>
  <si>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</si>
  <si>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</si>
  <si>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A1</t>
  </si>
  <si>
    <t>RAZÓN SOCIAL DEL CONTRATISTA:</t>
  </si>
  <si>
    <t>NOMBRE, CARGO Y FIRMA DEL CONTRATISTA:</t>
  </si>
  <si>
    <t>FECHA DE INICIO AUTORIZADA:</t>
  </si>
  <si>
    <t>FECHA DE TERMINACIÓN AUTORIZADA:</t>
  </si>
  <si>
    <t>CATÁLOGO DE CONCEPTOS</t>
  </si>
  <si>
    <t>RESUMEN DE PARTIDAS</t>
  </si>
  <si>
    <t>M2</t>
  </si>
  <si>
    <t>DOCUMENTO</t>
  </si>
  <si>
    <t>NÚMERO DE PROCEDIMIENTO:</t>
  </si>
  <si>
    <t>PZA</t>
  </si>
  <si>
    <t>M3</t>
  </si>
  <si>
    <t>M</t>
  </si>
  <si>
    <t>A2</t>
  </si>
  <si>
    <t>B</t>
  </si>
  <si>
    <t>B1</t>
  </si>
  <si>
    <t>PAVIMENTOS</t>
  </si>
  <si>
    <t>A3</t>
  </si>
  <si>
    <t>A4</t>
  </si>
  <si>
    <t>C</t>
  </si>
  <si>
    <t>C1</t>
  </si>
  <si>
    <t>C2</t>
  </si>
  <si>
    <t>C3</t>
  </si>
  <si>
    <t>E2</t>
  </si>
  <si>
    <t>TERRACERÍAS</t>
  </si>
  <si>
    <t>ESTRUCTURAS Y OBRAS DE DRENAJE</t>
  </si>
  <si>
    <t>SUMINISTRO Y APLICACIÓN DE RIEGO DE IMPREGNACIÓN CON EMULSIÓN ASFÁLTICA PARA IMPREGNACIÓN (ECI-60) EN UNA PROPORCIÓN PROMEDIO DE 1.5 LT/M2, INCLUYE: POREO CON ARENA, COSTO DE ADQUISICIÓN DE LA EMULSIÓN, TRASLADOS, CALENTAMIENTOS, BOMBEO, RECIRCULACIONES, BARRIDO DE LA SUPERFICIE PREVIO A LA COLOCACIÓN DEL PRODUCTO ASFÁLTICO, APLICACIÓN DEL MATERIAL, HERRAMIENTAS, EQUIPO, MANO DE OBRA, SEÑALAMIENTOS, EL TIEMPO DE LOS EQUIPOS Y VEHÍCULOS EMPLEADOS Y TODO LO NECESARIO PARA SU CORRECTA EJECUCIÓN. (INCISO J.1 DE LA NORMA N-CTR-CAR-1-04-004)</t>
  </si>
  <si>
    <t>SEÑALAMIENTO</t>
  </si>
  <si>
    <t>A4.1</t>
  </si>
  <si>
    <t>SEÑALAMIENTO HORIZONTAL</t>
  </si>
  <si>
    <t>A4.2</t>
  </si>
  <si>
    <t>SEÑALAMIENTO VERTICAL</t>
  </si>
  <si>
    <t>HA</t>
  </si>
  <si>
    <t>RENIVELACIONES AISLADAS EMPLEANDO MEZCLA ASFÁLTICA EN CALIENTE ELABORADA EN PLANTA O EN FRIO FABRICADA CON AGREGADOS PÉTREOS DE BANCO, ASFALTO Y ADITIVOS, CONSIDERANDO, DELIMITACIÓN DEL ÁREA, LIMPIEZA Y RETIRO DE RESIDUOS, INCLUYE: MANO DE OBRA, SUMINISTRO DE LOS MATERIALES, RIEGO DE LIGA CON EMULSIÓN DE ROMPIMIENTO RÁPIDO (ECR-60) A RAZÓN DE 0.70 LT/M2, TENDIDO Y COMPACTACIÓN POR MEDIOS MECÁNICOS Y MANUALES DE LA MEZCLA ASFÁLTICA, TAMAÑO MÁXIMO DEL AGREGADO DE 1/2" Y CEMENTO ASFÁLTICO GRADO PG 64-22, LOS TIEMPOS DE LOS EQUIPOS Y VEHÍCULOS EMPLEADOS DURANTE LA EJECUCIÓN DE LOS TRABAJOS, FLETES, INCLUYE: MATERIALES, MAQUINARIA, EQUIPO, SEÑALAMIENTO, HERRAMIENTA, MANO DE OBRA Y TODO LO NECESARIO PARA SU CORRECTA EJECUCIÓN, P.U.O.T. (NORMA N-CSV-CAR-3-02-001 /15).</t>
  </si>
  <si>
    <t>BACHEO PROFUNDO AISLADO, REALIZANDO DELIMITACIÓN DEL ÁREA, CORTE CON DISCO Y REMOCIÓN DE LA CAPA DAÑADA DEL PAVIMENTO EXISTENTE, RE COMPACTACIÓN DEL FONDO DE LA EXCAVACIÓN, SUMINISTRO, TENDIDO, AFINE Y COMPACTACIÓN DE LA BASE EN CAPAS DE 20 CMS MÁXIMO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IMPREGNACIÓN A RAZÓN DE 1.5 LTS /M2 CON EMULSIÓN PARA IMPREGNACIÓN, RIEGO DE LIGA A RAZÓN DE 0.7 LTS/M2 CON EMULSIÓN DE ROMPIMIENTO RAPIDO, RESTITUCIÓN DE LA CAPA DE CARPETA EMPLEANDO MEZCLA ASFÁLTICA EN CALIENTE PG 64-22 DE 1/2" A FINOS CUBRIENDO TOTALMENTE EL ÁREA DEL BACHEO TRATADO, SEÑALIZACIÓN DE LA ZONA, HERRAMIENTA MENOR, EQUIPO Y TODO LO NECESARIO PARA SU CORRECTA EJECUCIÓN, P.U.O.T (N·CSV·CAR·2·02·004/15) CONSIDERANDO 05 CM DE ESPESOR COMPACTO DE CARPETA, Y PARA LA ESTRUCTURA, MATERIAL DE BANCO QUE CUMPLA CON LOS PARÁMETROS PARA SER EMPLEADA COMO BASE HIDRÁULICA DE 1 1/2" A FINOS. DEL BANCO PROPUESTO POR EL CONTRATISTA. EN ESPESOR VARIABLE DE ENTRE 20 Y 40 CMS.</t>
  </si>
  <si>
    <t>SIOP-002</t>
  </si>
  <si>
    <t>SIOP-004</t>
  </si>
  <si>
    <t>SIOP-005</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</si>
  <si>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</si>
  <si>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</si>
  <si>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</si>
  <si>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</si>
  <si>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</si>
  <si>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</si>
  <si>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</si>
  <si>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</si>
  <si>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</si>
  <si>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</si>
  <si>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</si>
  <si>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</si>
  <si>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</si>
  <si>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</si>
  <si>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</si>
  <si>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</si>
  <si>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</si>
  <si>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</si>
  <si>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</si>
  <si>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</si>
  <si>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</si>
  <si>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</si>
  <si>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</si>
  <si>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</si>
  <si>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CUNETAS CON CONCRETO HIDRAULICO DE F'C=150 KG/CM2 Y 0.15 M2 DE SECCIÓN TRANSVERSAL DE CUNETA CONSIDERANDO 10 CM. DE ESPESOR, COLADO DE CONCRETO, CIMBRADO, CURADO, EXCAVACION, DESCIMBRADO, CARGAS Y DESCARGAS DE LOS MATERIALES AL SITIO DE UTILIZACION,  P.U.O.T. (INCISO J. DE LA NORMA N-CTR-CAR-1-03-003)</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</si>
  <si>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</si>
  <si>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</si>
  <si>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APLICACIÓN DE LINEA DE ALTO 40 CM,  PINTURA DOBLE ESPESOR, COLOR BLANCO REFLEJANTE, CUMPLIENDO ESPESOR 0.38 A 0.51 MILIMETROS,  SEGÚN DISEÑO, APLICANDO DE 0.7 KG DE MICROSFERA POR LITRO, NO EXHIBA ROCIADO EXCESIVO (BRISEADO) EN LAS ORILLAS DE LA LINEA DE MARCA, DICHAS LINEAS SEAN RECTAS A SIMPLE VISTA.</t>
  </si>
  <si>
    <t>SUMINISTRO Y APLICACIÓN DE RAYAS CON ESPACIAMIENTO LOGARÍTMICO PINTURA DOBLE ESPESOR, COLOR BLANCO O AMARILLO REFLEJANTE, CUMPLIENDO ESPESOR 0.38 A 0.51 MILIMETROS,  SEGÚN DISEÑO, APLICANDO DE 0.7 KG DE MICROSFERA POR LITRO, NO EXHIBA ROCIADO EXCESIVO (BRISEADO) EN LAS ORILLAS DE LA LINEA DE MARCA, DICHAS LINEAS SEAN RECTAS A SIMPLE VISTA.</t>
  </si>
  <si>
    <t>SUMINISTRO Y APLICACIÓN DE PINTURA EN LEYENDAS, MARCAS DIVERSAS EN PAVIMENTOS, REDUCTORES DE VELOCIDAD, RAYAS CON ESPACIAMIENTO LOGARÍTMICO, CRUCE PEATONAL,  SEGÚN DISEÑO, PINTURA DOBLE ESPESOR, COLOR REFLEJANTE, CUMPLIENDO ESPESOR 0.38 A 0.51 MILIMETROS,  SEGÚN DISEÑO, APLICANDO DE 0.7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</si>
  <si>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</si>
  <si>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 xml:space="preserve">SUMINISTRO Y COLOCACION DE BOTONES EN ESPACIO DE LÍNEAS CON SEPARACIÓN LOGARÍTIMICA FABRICADO EN MATERIAL PLASTICO 10 CM DE DIAMETRO, CON MALLA INTERNA Y ANCLAJE DE PEGAMENTO EPOXICO, APLICANDO 150 GRS PEGAMENTO EPOXICO A Y B, </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</si>
  <si>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</si>
  <si>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30 X 178  CM.  ACABADO TIPO "A" ALTA INTENSIDAD 10 AÑOS DE DURACION, LAMINA LISA CALIBRE 16, PERIMETRO CORTE LASER, GALVANIZADA POR INMERSION EN CALIENTE,  PELICULA ANTI GRAFFITI, TORNILLOS ANTIVANDALICOS GALVANIZADO, ESCUDO EN IMPRESION DIGITAL VINIL ALTA INTENSIDAD DE ACUERDO A SPOT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</si>
  <si>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DOS (2) TABLEROS DE 30 X 178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</si>
  <si>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DE 71 X 71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</si>
  <si>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SUMINISTRO Y COLOCACIÓN DE SEÑAL DE  " KM" CON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</si>
  <si>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60 X 76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</si>
  <si>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  </t>
  </si>
  <si>
    <t>SUMINISTRO Y COLOCACIÓN DE FANTASMAS DE 13 CM. DE DIÁMETRO Y 110 CM. DE ALTURA, DE CONCRETO HIDRÁULICO (CLASIFICACIÓN OD-6)</t>
  </si>
  <si>
    <t>SELLADO DE GRIETAS AISLADAS EN CARPETAS ASFALTICAS N-CSV-CAR-2-02-002/15</t>
  </si>
  <si>
    <t xml:space="preserve">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 </t>
  </si>
  <si>
    <t xml:space="preserve">DIRECCIÓN GENERAL </t>
  </si>
  <si>
    <t>FLECHA SENCILLA BLANCA, DERECHA O IZQUIERDA, SIMBOLO PARA REGULAR EL USO  DE CARRILES, INCLUYE: PINTURA TIPO CONVENCIONAL Y MICROESFERAS, CONSIDERANDO: EL VALOR DE LA ADQUISICIÓN DE LOS MATERIALES, CARGA Y TRANSPORTE DE LOS MATERIALES AL SITIO DE COLOCACIÓN Y CARGOS POR ALMACENAMIENTO, LIMPIEZA DE LA SUPERFICIE DONDE SE APLICARA LA PINTURA, UBICACIÓN Y PREMARCADO O DELINEADO DE LAS MARCAS, APLICACIÓN DE LA PINTURA, LA INCORPORACIÓN DE LAS MICROESFERAS RETRORREFLEJANTES, LOS TIEMPOS DE LOS VEHÍCULOS EMPLEADOS EN LOS TRANSPORTES DE TODOS LOS MATERIALES DURANTE LAS CARGAS Y LAS DESCARGAS, P.U.O.T.</t>
  </si>
  <si>
    <t>CORTE EN CAJA  POR MEDIOS MECANICOS PARA DESPLANTE DE TERRAPLENES, ESCALONES DE LIGAS , DE ESTRUCTURAS EN CARRETERAS, REPLANTEO O CORRECCIÓN DE TRAZOS DE CAMINOS O PARA ELIMINAR ESTRATOS DE SUELO QUE NO CUMPLEN CON LA NORMATIVIDAD VIGENTE, MEDIDO MEDIANTE SECCIONAMIENTO SIGUIENDO EL METODO DE AREAS EXTREMAS, CONSIDERANDO: CORTES Y RETIRO DE CARPETA EXISTENTE, CORTE DE TERRENO EN MATERIAL TIPO B, EXTRACCIÓN Y REMOSIÓN DEL PRODUCTO DE EXCAVACIÓN, CARGA, ACARREO HASTA 15 KM A EL SITIO O BANCO DE DESPERDICIO DE OBRA PROPUESTO POR EL CONTRATISTA Y APROBADO POR LA DEPENDENCIAEN ZONAS QUE SE APEGUEN A LAS LEYES Y REGLAMENTOS DE PROTECCION ECOLOGICA VIGENTES, DESCARGA, LOS TIEMPOS DE LOS VEHICULOS Y EQUIPOS EMPLEADOS EN PROCESOS DE TRABAJO Y DURANTE LA CARGA Y DESCARGA, P.U.O.T. (INCISO J.1 DE LA NORMA N-CTR-CAR-1-01-003).</t>
  </si>
  <si>
    <t>CAPA ROMPEDORA DE ASCENCION CAPILAR DE 50 CM. DE ESPESOR CON TAMAÑO MINIMO DE 4" Y MAXIMO DE 8" ROCA BASALTICA LIMPIA, INCLUYE SUMINISTRO DE MATERIAL,ACOMODO Y BANDEO.</t>
  </si>
  <si>
    <t>COMPACTACIÓN MECANICA DEL TERRENO NATURAL O ZONA DE CORTES PARA DESPLANTE DEL CUERPO DEL TERRAPLEN O DE LA SUBRASANTE, APLICANDO CARGA DE COMPACTACION PARA UN ESPESOR DE ESTRATO DE 20 CMS EL CUAL DEBERA OBTENER COMPACTACION DEL 90 % DE SU P.V.S.M. DE LA PRUEBA AASHTO ESTANDAR, CONSIDERANDO LA APLICACION DE LA HUMEDAD OPTIMA, OPERACIONES DE CONFORMACION Y COMPACTACION, AFINE DEL MATERIAL PARA DAR ACABDO FINAL, LOS TIEMPOS DE LOS EQUIPOS UTILIZADOS, LOS MATERIALES, EQUIPO, HERRAMIENTA, SEÑALAMIENTOPARA Y TODO LO NECASARIO PARA SU CORRECTA EJECUCION. (INCISO J.1  DE LA NORMA N-CTR-CAR-1-01-009).</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</si>
  <si>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</si>
  <si>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SUBBASES Y BASES, SUMINISTRO Y FORMACIÓN DE LA CAPA DE BASE HIDRÁULICA, COMPACTADA AL 100% DE SU P.V.S.M. Y T.M.A. 2" CON V.R.S DEL 100% COMO MÍNIMO EN UN ESPESOR DE 20 CM, CONSIDERANDO: CARGAS Y DESCARGAS Y TODOS LOS ACARREOS LOCALES NECESARIOS PARA EL SUMINISTRO DE DEL MATERIAL PÉTREO, OPERACIONES DE MEZCLADO, TENDIDO Y COMPACTACIÓN AL GRADO FIJADO EN EL PROYECTO O APROBADO POR LA SECRETARIA, ESCARIFICACIÓN DE LA SUPERFICIE COMPACTADA PARA RECIBIR UNA NUEVA CAPA,  AFINAMIENTO DE LA CAPA SUPERFICIAL, PERMISO PARA LA EXPLOTACION DE BANCOS DE AGUA, ASI COMO SU EXTRACCION, CARGA Y ACARREO AL LUGAR DE UTILIZACION DEL AGUA, LOS TIEMPOS DE LOS VEHICULOS EMPLEADOS EN LOS TRANSPORTES DE TODOS LOS MATERIALES DURANTE LAS CARGAS Y LAS DESCARGAS,  P.U.O.T. (INCISO J. DE LA NORMA N-CTR-CAR-1-04-002)</t>
  </si>
  <si>
    <t>FRESADO DE PAVIMENTO DE CONCRETO ASFALTICO CON MAQUINA PERFILADORA, POR UNIDAD DE OBRA TERMINADA. CONSIDERANDO, LA DELIMITACION DEL AREA A FRESAR, LIMPIEZA DEL AREA FRESADA,  RETIRO DEL MATERIAL PRODUCTO DE FRESADO,  LOS TIEMPOS DE LOS VEHICULOS EMPLEADOS EN LOS TRANSPORTES DE TODOS LOS MATERIALES DURANTE LAS CARGAS Y DESCARGAS, P.U.O.T.  N-CSV-CAR-3-02-006/10</t>
  </si>
  <si>
    <t>SIOP-E-ICAR-OB-LP-0211-2026</t>
  </si>
  <si>
    <t>SIOP-001</t>
  </si>
  <si>
    <t>SIOP-003</t>
  </si>
  <si>
    <t>SIOP-006</t>
  </si>
  <si>
    <t>SIOP-007</t>
  </si>
  <si>
    <t>CONSTRUCCIÓN DE CARPETA DE CONCRETO ASFÁLTICO EN CALIENTE DE 4 CM DE ESPESOR, T.M.A. 3/4" O 1/2", CONSIDERANDO, OBTENCIÓN DE LA MEZCLA EN CALIENTE, CARGA EN LA PLANTA DE LA MEZCLA ASFÁLTICA AL EQUIPO DE TRANSPORTE Y ACARREO AL LUGAR DE TENDIDO, TENDIDO Y COMPACTACIÓN DE LA MEZCLA ASFÁLTICA, APLICACIÓN DE RIEGO DE LIGA CON EMULSIÓN DE ROMPIMIENTO RÁPIDO (ECR-65) A RAZÓN DE 0.70 LT/M2. LOS TIEMPOS DE LOS VEHÍCULOS EMPLEADOS EN LOS TRANSPORTES DE TODOS LOS MATERIALES DURANTE LAS CARGAS Y DESCARGAS,  CEMENTO ASFALTICO GRADO PG 76-22 (PRODUCIDO POR PEMEX COMO EKBE), COMPACTADA AL 95% DE SU P.V.S.M., P.U.O.T. (INCISO J. DE LA NORMA N-CTR-CAR-1-04-006)</t>
  </si>
  <si>
    <t>Reconstrucción, conservación periódica y conservación rutinaria de la carretera 343, tramo Entronque Carretera Fed 90 – Mirandillas, del km. 0+000 al km. 2+000, en el municipio de Ayotlán, Jalisco.</t>
  </si>
  <si>
    <t xml:space="preserve">PRECIO UNITARIO ($) </t>
  </si>
  <si>
    <t>RECONSTRUCCIÓN DEL 0+100 AL 2+000</t>
  </si>
  <si>
    <t>CONSERVACIÓN PERIÓDICA DEL  0+000 AL 0+0100</t>
  </si>
  <si>
    <t>CONSERVACIÓN RUTINARIA DEL 0+000 AL +2+000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</si>
</sst>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 numFmtId="168" formatCode="#,##0.00_ ;[Red]\-#,##0.00\ "/>
    <numFmt numFmtId="169" formatCode="0\+000"/>
  </numFmts>
  <fonts count="27">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name val="Arial"/>
      <family val="2"/>
    </font>
    <font>
      <b/>
      <sz val="8"/>
      <color theme="1"/>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16"/>
      <name val="Calibri"/>
      <family val="2"/>
    </font>
    <font>
      <b/>
      <sz val="9"/>
      <color theme="0"/>
      <name val="Arial"/>
      <family val="2"/>
    </font>
    <font>
      <sz val="9"/>
      <name val="Calibri"/>
      <family val="2"/>
      <scheme val="minor"/>
    </font>
    <font>
      <b/>
      <sz val="9"/>
      <color theme="1" tint="0.0499899983406067"/>
      <name val="Calibri"/>
      <family val="2"/>
      <scheme val="minor"/>
    </font>
    <font>
      <b/>
      <sz val="9"/>
      <color theme="1"/>
      <name val="Calibri"/>
      <family val="2"/>
      <scheme val="minor"/>
    </font>
    <font>
      <b/>
      <sz val="9"/>
      <name val="Calibri"/>
      <family val="2"/>
      <scheme val="minor"/>
    </font>
    <font>
      <b/>
      <sz val="9"/>
      <color theme="4"/>
      <name val="Calibri"/>
      <family val="2"/>
      <scheme val="minor"/>
    </font>
    <font>
      <b/>
      <sz val="9"/>
      <color rgb="FF006600"/>
      <name val="Calibri"/>
      <family val="2"/>
      <scheme val="minor"/>
    </font>
    <font>
      <sz val="9"/>
      <color rgb="FF006600"/>
      <name val="Calibri"/>
      <family val="2"/>
      <scheme val="minor"/>
    </font>
    <font>
      <b/>
      <sz val="9"/>
      <color rgb="FF0000CC"/>
      <name val="Calibri"/>
      <family val="2"/>
      <scheme val="minor"/>
    </font>
  </fonts>
  <fills count="4">
    <fill>
      <patternFill patternType="none"/>
    </fill>
    <fill>
      <patternFill patternType="gray125"/>
    </fill>
    <fill>
      <patternFill patternType="solid">
        <fgColor rgb="FF00953B"/>
        <bgColor indexed="64"/>
      </patternFill>
    </fill>
    <fill>
      <patternFill patternType="solid">
        <fgColor theme="0" tint="-0.249939993023872"/>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xf numFmtId="9" fontId="0" fillId="0" borderId="0" applyFont="0" applyFill="0" applyBorder="0" applyAlignment="0" applyProtection="0"/>
  </cellStyleXfs>
  <cellXfs count="132">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9" fillId="0" borderId="0" xfId="20" applyFont="1" applyAlignment="1">
      <alignment horizontal="center" vertical="top" wrapText="1"/>
      <protection/>
    </xf>
    <xf numFmtId="164" fontId="9" fillId="0" borderId="0" xfId="22" applyNumberFormat="1" applyFont="1" applyAlignment="1">
      <alignment horizontal="right" vertical="top"/>
    </xf>
    <xf numFmtId="49" fontId="11" fillId="0" borderId="0" xfId="20" applyNumberFormat="1" applyFont="1" applyAlignment="1">
      <alignment horizontal="left" vertical="top"/>
      <protection/>
    </xf>
    <xf numFmtId="0" fontId="11" fillId="0" borderId="0" xfId="20" applyFont="1" applyAlignment="1">
      <alignment horizontal="justify"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4" fontId="13" fillId="0" borderId="0" xfId="20" applyNumberFormat="1" applyFont="1" applyAlignment="1">
      <alignment horizontal="right" vertical="top"/>
      <protection/>
    </xf>
    <xf numFmtId="164" fontId="13" fillId="0" borderId="0" xfId="25" applyNumberFormat="1" applyFont="1" applyAlignment="1">
      <alignment horizontal="right" vertical="top"/>
    </xf>
    <xf numFmtId="4" fontId="12" fillId="0" borderId="0" xfId="20" applyNumberFormat="1" applyFont="1" applyAlignment="1">
      <alignment horizontal="center" vertical="top"/>
      <protection/>
    </xf>
    <xf numFmtId="164" fontId="12" fillId="0" borderId="0" xfId="24" applyNumberFormat="1" applyFont="1" applyFill="1" applyAlignment="1">
      <alignment vertical="top"/>
    </xf>
    <xf numFmtId="0" fontId="10" fillId="0" borderId="0" xfId="20" applyFont="1" applyAlignment="1">
      <alignment vertical="top"/>
      <protection/>
    </xf>
    <xf numFmtId="4" fontId="10" fillId="0" borderId="0" xfId="20" applyNumberFormat="1" applyFont="1" applyAlignment="1">
      <alignment vertical="top"/>
      <protection/>
    </xf>
    <xf numFmtId="4" fontId="9" fillId="0" borderId="0" xfId="20" applyNumberFormat="1" applyFont="1" applyAlignment="1">
      <alignment horizontal="right" vertical="top"/>
      <protection/>
    </xf>
    <xf numFmtId="0" fontId="10" fillId="3" borderId="0" xfId="20" applyFont="1" applyFill="1" applyAlignment="1">
      <alignment vertical="top"/>
      <protection/>
    </xf>
    <xf numFmtId="0" fontId="10" fillId="3" borderId="0" xfId="20" applyFont="1" applyFill="1" applyAlignment="1">
      <alignment horizontal="center" vertical="top"/>
      <protection/>
    </xf>
    <xf numFmtId="167" fontId="10"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4" fillId="2" borderId="0" xfId="23" applyNumberFormat="1" applyFont="1" applyFill="1" applyAlignment="1">
      <alignment vertical="top"/>
      <protection/>
    </xf>
    <xf numFmtId="43" fontId="5" fillId="0" borderId="0" xfId="26" applyFont="1" applyAlignment="1">
      <alignment vertical="top"/>
    </xf>
    <xf numFmtId="168" fontId="9" fillId="0" borderId="0" xfId="26" applyNumberFormat="1" applyFont="1" applyAlignment="1">
      <alignment vertical="top"/>
    </xf>
    <xf numFmtId="4" fontId="5" fillId="0" borderId="0" xfId="20" applyNumberFormat="1" applyFont="1" applyAlignment="1">
      <alignment vertical="top"/>
      <protection/>
    </xf>
    <xf numFmtId="49" fontId="16" fillId="0" borderId="0" xfId="20" applyNumberFormat="1" applyFont="1" applyAlignment="1">
      <alignment horizontal="left" vertical="top"/>
      <protection/>
    </xf>
    <xf numFmtId="0" fontId="16" fillId="0" borderId="0" xfId="20" applyFont="1" applyAlignment="1">
      <alignment horizontal="justify" vertical="top"/>
      <protection/>
    </xf>
    <xf numFmtId="164" fontId="16" fillId="0" borderId="0" xfId="25" applyNumberFormat="1" applyFont="1" applyAlignment="1">
      <alignment vertical="top"/>
    </xf>
    <xf numFmtId="43" fontId="5" fillId="0" borderId="0" xfId="26" applyFont="1" applyAlignment="1">
      <alignment horizontal="center" vertical="center"/>
    </xf>
    <xf numFmtId="43" fontId="16" fillId="0" borderId="0" xfId="26" applyFont="1" applyAlignment="1">
      <alignment vertical="top"/>
    </xf>
    <xf numFmtId="164" fontId="10" fillId="0" borderId="0" xfId="24" applyNumberFormat="1" applyFont="1" applyFill="1" applyAlignment="1">
      <alignment vertical="top"/>
    </xf>
    <xf numFmtId="0" fontId="10" fillId="0" borderId="0" xfId="20" applyFont="1" applyAlignment="1">
      <alignment horizontal="justify" vertical="top" wrapText="1"/>
      <protection/>
    </xf>
    <xf numFmtId="9" fontId="4" fillId="0" borderId="8" xfId="27" applyFont="1" applyBorder="1" applyAlignment="1">
      <alignment horizontal="center" vertical="top"/>
    </xf>
    <xf numFmtId="10" fontId="5" fillId="0" borderId="0" xfId="27" applyNumberFormat="1" applyFont="1" applyAlignment="1">
      <alignment horizontal="center" vertical="top"/>
    </xf>
    <xf numFmtId="4" fontId="12" fillId="0" borderId="0" xfId="20" applyNumberFormat="1" applyFont="1" applyAlignment="1">
      <alignment horizontal="right" vertical="top"/>
      <protection/>
    </xf>
    <xf numFmtId="164" fontId="10" fillId="0" borderId="0" xfId="20" applyNumberFormat="1" applyFont="1" applyAlignment="1">
      <alignment vertical="top"/>
      <protection/>
    </xf>
    <xf numFmtId="169" fontId="10" fillId="0" borderId="0" xfId="20" applyNumberFormat="1" applyFont="1" applyAlignment="1">
      <alignment horizontal="right" vertical="top"/>
      <protection/>
    </xf>
    <xf numFmtId="169" fontId="10" fillId="0" borderId="0" xfId="20" applyNumberFormat="1" applyFont="1" applyAlignment="1">
      <alignment vertical="top"/>
      <protection/>
    </xf>
    <xf numFmtId="4" fontId="12" fillId="0" borderId="0" xfId="20" applyNumberFormat="1" applyFont="1" applyAlignment="1">
      <alignment horizontal="left" vertical="top"/>
      <protection/>
    </xf>
    <xf numFmtId="43" fontId="12" fillId="0" borderId="0" xfId="26" applyFont="1" applyFill="1" applyAlignment="1">
      <alignment horizontal="right" vertical="top"/>
    </xf>
    <xf numFmtId="164" fontId="13" fillId="0" borderId="0" xfId="25" applyNumberFormat="1" applyFont="1" applyFill="1" applyAlignment="1">
      <alignment horizontal="right" vertical="top"/>
    </xf>
    <xf numFmtId="49" fontId="19" fillId="0" borderId="0" xfId="20" applyNumberFormat="1" applyFont="1" applyAlignment="1">
      <alignment horizontal="left" vertical="top"/>
      <protection/>
    </xf>
    <xf numFmtId="0" fontId="20" fillId="0" borderId="0" xfId="20" applyFont="1" applyAlignment="1">
      <alignment horizontal="justify" vertical="top"/>
      <protection/>
    </xf>
    <xf numFmtId="0" fontId="19" fillId="0" borderId="0" xfId="20" applyFont="1" applyAlignment="1">
      <alignment horizontal="center" vertical="top" wrapText="1"/>
      <protection/>
    </xf>
    <xf numFmtId="166" fontId="19" fillId="0" borderId="0" xfId="20" applyNumberFormat="1" applyFont="1" applyAlignment="1">
      <alignment horizontal="right" vertical="top"/>
      <protection/>
    </xf>
    <xf numFmtId="49" fontId="21" fillId="0" borderId="0" xfId="20" applyNumberFormat="1" applyFont="1" applyAlignment="1">
      <alignment horizontal="left" vertical="top"/>
      <protection/>
    </xf>
    <xf numFmtId="0" fontId="22" fillId="0" borderId="0" xfId="20" applyFont="1" applyAlignment="1">
      <alignment horizontal="justify" vertical="top"/>
      <protection/>
    </xf>
    <xf numFmtId="0" fontId="23" fillId="0" borderId="0" xfId="20" applyFont="1" applyAlignment="1">
      <alignment horizontal="center" vertical="top" wrapText="1"/>
      <protection/>
    </xf>
    <xf numFmtId="166" fontId="23" fillId="0" borderId="0" xfId="20" applyNumberFormat="1" applyFont="1" applyAlignment="1">
      <alignment horizontal="right" vertical="top"/>
      <protection/>
    </xf>
    <xf numFmtId="0" fontId="24" fillId="0" borderId="0" xfId="20" applyFont="1" applyAlignment="1">
      <alignment horizontal="justify" vertical="top"/>
      <protection/>
    </xf>
    <xf numFmtId="0" fontId="25" fillId="0" borderId="0" xfId="20" applyFont="1" applyAlignment="1">
      <alignment horizontal="center" vertical="top" wrapText="1"/>
      <protection/>
    </xf>
    <xf numFmtId="4" fontId="25" fillId="0" borderId="0" xfId="20" applyNumberFormat="1" applyFont="1" applyAlignment="1">
      <alignment horizontal="right" vertical="top"/>
      <protection/>
    </xf>
    <xf numFmtId="0" fontId="19" fillId="0" borderId="0" xfId="20" applyFont="1" applyAlignment="1">
      <alignment horizontal="justify" vertical="top" wrapText="1"/>
      <protection/>
    </xf>
    <xf numFmtId="4" fontId="19" fillId="0" borderId="0" xfId="20" applyNumberFormat="1" applyFont="1" applyAlignment="1">
      <alignment horizontal="right" vertical="top"/>
      <protection/>
    </xf>
    <xf numFmtId="49" fontId="26" fillId="0" borderId="0" xfId="20" applyNumberFormat="1" applyFont="1" applyAlignment="1">
      <alignment horizontal="left" vertical="top"/>
      <protection/>
    </xf>
    <xf numFmtId="0" fontId="26" fillId="0" borderId="0" xfId="20" applyFont="1" applyAlignment="1">
      <alignment horizontal="justify" vertical="top"/>
      <protection/>
    </xf>
    <xf numFmtId="0" fontId="22" fillId="0" borderId="0" xfId="20" applyFont="1" applyAlignment="1">
      <alignment vertical="top"/>
      <protection/>
    </xf>
    <xf numFmtId="4" fontId="22" fillId="0" borderId="0" xfId="20" applyNumberFormat="1" applyFont="1" applyAlignment="1">
      <alignment vertical="top"/>
      <protection/>
    </xf>
    <xf numFmtId="164" fontId="19" fillId="0" borderId="0" xfId="22" applyNumberFormat="1" applyFont="1" applyAlignment="1">
      <alignment horizontal="right" vertical="top"/>
    </xf>
    <xf numFmtId="4" fontId="22" fillId="0" borderId="0" xfId="20" applyNumberFormat="1" applyFont="1" applyAlignment="1">
      <alignment horizontal="center" vertical="top"/>
      <protection/>
    </xf>
    <xf numFmtId="164" fontId="22" fillId="0" borderId="0" xfId="22" applyNumberFormat="1" applyFont="1" applyAlignment="1">
      <alignment vertical="top"/>
    </xf>
    <xf numFmtId="164" fontId="23" fillId="0" borderId="0" xfId="25" applyNumberFormat="1" applyFont="1" applyFill="1" applyAlignment="1">
      <alignment horizontal="right" vertical="top"/>
    </xf>
    <xf numFmtId="4" fontId="23" fillId="0" borderId="0" xfId="20" applyNumberFormat="1" applyFont="1" applyAlignment="1">
      <alignment horizontal="center" vertical="top"/>
      <protection/>
    </xf>
    <xf numFmtId="164" fontId="21" fillId="0" borderId="0" xfId="20" applyNumberFormat="1" applyFont="1" applyAlignment="1">
      <alignment vertical="top"/>
      <protection/>
    </xf>
    <xf numFmtId="164" fontId="25" fillId="0" borderId="0" xfId="25" applyNumberFormat="1" applyFont="1" applyAlignment="1">
      <alignment horizontal="right" vertical="top"/>
    </xf>
    <xf numFmtId="4" fontId="24" fillId="0" borderId="0" xfId="20" applyNumberFormat="1" applyFont="1" applyAlignment="1">
      <alignment horizontal="center" vertical="top"/>
      <protection/>
    </xf>
    <xf numFmtId="164" fontId="24" fillId="0" borderId="0" xfId="24" applyNumberFormat="1" applyFont="1" applyFill="1" applyAlignment="1">
      <alignment vertical="top"/>
    </xf>
    <xf numFmtId="164" fontId="19" fillId="0" borderId="0" xfId="22" applyNumberFormat="1" applyFont="1" applyAlignment="1">
      <alignment vertical="top"/>
    </xf>
    <xf numFmtId="164" fontId="26" fillId="0" borderId="0" xfId="25" applyNumberFormat="1" applyFont="1" applyAlignment="1">
      <alignment vertical="top"/>
    </xf>
    <xf numFmtId="4" fontId="19" fillId="0" borderId="0" xfId="20" applyNumberFormat="1" applyFont="1" applyAlignment="1">
      <alignment horizontal="center" vertical="top" wrapText="1"/>
      <protection/>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17" fillId="0" borderId="4" xfId="20" applyFont="1" applyBorder="1" applyAlignment="1">
      <alignment horizontal="center" vertical="top"/>
      <protection/>
    </xf>
    <xf numFmtId="0" fontId="17" fillId="0" borderId="0" xfId="20" applyFont="1" applyAlignment="1">
      <alignment horizontal="center" vertical="top"/>
      <protection/>
    </xf>
    <xf numFmtId="0" fontId="17" fillId="0" borderId="5" xfId="20" applyFont="1" applyBorder="1" applyAlignment="1">
      <alignment horizontal="center" vertical="top"/>
      <protection/>
    </xf>
    <xf numFmtId="0" fontId="17" fillId="0" borderId="9" xfId="20" applyFont="1" applyBorder="1" applyAlignment="1">
      <alignment horizontal="center" vertical="top"/>
      <protection/>
    </xf>
    <xf numFmtId="0" fontId="17" fillId="0" borderId="10" xfId="20" applyFont="1" applyBorder="1" applyAlignment="1">
      <alignment horizontal="center" vertical="top"/>
      <protection/>
    </xf>
    <xf numFmtId="0" fontId="17" fillId="0" borderId="7" xfId="20" applyFont="1" applyBorder="1" applyAlignment="1">
      <alignment horizontal="center" vertical="top"/>
      <protection/>
    </xf>
    <xf numFmtId="0" fontId="18"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 name="Porcentaje" xfId="27"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5</xdr:row>
      <xdr:rowOff>128907</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stretch>
          <a:fillRect/>
        </a:stretch>
      </xdr:blipFill>
      <xdr:spPr>
        <a:xfrm>
          <a:off x="11715750" y="571500"/>
          <a:ext cx="1524000" cy="52387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514350"/>
          <a:ext cx="933450" cy="1009650"/>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srcRect l="2696" t="0" r="59001"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srcRect l="40859" t="0" r="2696"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95"/>
  <sheetViews>
    <sheetView showGridLines="0" showZeros="0" tabSelected="1" view="pageBreakPreview" zoomScaleNormal="100" zoomScaleSheetLayoutView="100" workbookViewId="0" topLeftCell="A66">
      <selection pane="topLeft" activeCell="L95" sqref="L95"/>
    </sheetView>
  </sheetViews>
  <sheetFormatPr defaultColWidth="9.14428571428571" defaultRowHeight="15"/>
  <cols>
    <col min="1" max="1" width="20.5714285714286" style="5" customWidth="1"/>
    <col min="2" max="2" width="66.1428571428571" style="5" customWidth="1"/>
    <col min="3" max="3" width="13.7142857142857" style="5" customWidth="1"/>
    <col min="4" max="4" width="15.1428571428571" style="5" customWidth="1"/>
    <col min="5" max="5" width="21.2857142857143" style="5" customWidth="1"/>
    <col min="6" max="6" width="38.1428571428571" style="5" customWidth="1"/>
    <col min="7" max="7" width="24.2857142857143" style="5" customWidth="1"/>
    <col min="8" max="8" width="14.1428571428571" style="58" bestFit="1" customWidth="1"/>
    <col min="9" max="16384" width="9.14285714285714" style="5"/>
  </cols>
  <sheetData>
    <row r="1" spans="1:7" ht="15">
      <c r="A1" s="3"/>
      <c r="B1" s="1" t="s">
        <v>11</v>
      </c>
      <c r="C1" s="109" t="s">
        <v>24</v>
      </c>
      <c r="D1" s="110"/>
      <c r="E1" s="110"/>
      <c r="F1" s="111"/>
      <c r="G1" s="4"/>
    </row>
    <row r="2" spans="1:7" ht="15">
      <c r="A2" s="6"/>
      <c r="B2" s="2" t="s">
        <v>12</v>
      </c>
      <c r="C2" s="7"/>
      <c r="D2" s="8"/>
      <c r="E2" s="8"/>
      <c r="F2" s="9"/>
      <c r="G2" s="10"/>
    </row>
    <row r="3" spans="1:7" ht="15">
      <c r="A3" s="6"/>
      <c r="B3" s="34" t="s">
        <v>95</v>
      </c>
      <c r="C3" s="116" t="s">
        <v>103</v>
      </c>
      <c r="D3" s="117"/>
      <c r="E3" s="117"/>
      <c r="F3" s="118"/>
      <c r="G3" s="10"/>
    </row>
    <row r="4" spans="1:7" ht="15">
      <c r="A4" s="6"/>
      <c r="B4" s="107"/>
      <c r="C4" s="116"/>
      <c r="D4" s="117"/>
      <c r="E4" s="117"/>
      <c r="F4" s="118"/>
      <c r="G4" s="10"/>
    </row>
    <row r="5" spans="1:7" ht="15.75" thickBot="1">
      <c r="A5" s="6"/>
      <c r="B5" s="108"/>
      <c r="C5" s="119"/>
      <c r="D5" s="120"/>
      <c r="E5" s="120"/>
      <c r="F5" s="121"/>
      <c r="G5" s="10"/>
    </row>
    <row r="6" spans="1:7" ht="15">
      <c r="A6" s="6"/>
      <c r="B6" s="11" t="s">
        <v>0</v>
      </c>
      <c r="C6" s="112" t="s">
        <v>18</v>
      </c>
      <c r="D6" s="113"/>
      <c r="E6" s="113"/>
      <c r="F6" s="12"/>
      <c r="G6" s="10"/>
    </row>
    <row r="7" spans="1:7" ht="15">
      <c r="A7" s="6"/>
      <c r="B7" s="125" t="s">
        <v>109</v>
      </c>
      <c r="C7" s="114" t="s">
        <v>19</v>
      </c>
      <c r="D7" s="115"/>
      <c r="E7" s="115"/>
      <c r="F7" s="13"/>
      <c r="G7" s="10"/>
    </row>
    <row r="8" spans="1:7" ht="15">
      <c r="A8" s="6"/>
      <c r="B8" s="125"/>
      <c r="C8" s="114" t="s">
        <v>1</v>
      </c>
      <c r="D8" s="115"/>
      <c r="E8" s="115"/>
      <c r="F8" s="14"/>
      <c r="G8" s="10"/>
    </row>
    <row r="9" spans="1:7" ht="15.75" thickBot="1">
      <c r="A9" s="6"/>
      <c r="B9" s="126"/>
      <c r="C9" s="123" t="s">
        <v>13</v>
      </c>
      <c r="D9" s="124"/>
      <c r="E9" s="124"/>
      <c r="F9" s="15"/>
      <c r="G9" s="16"/>
    </row>
    <row r="10" spans="1:7" ht="15">
      <c r="A10" s="6"/>
      <c r="B10" s="17" t="s">
        <v>16</v>
      </c>
      <c r="C10" s="109" t="s">
        <v>17</v>
      </c>
      <c r="D10" s="110"/>
      <c r="E10" s="110"/>
      <c r="F10" s="111"/>
      <c r="G10" s="35" t="s">
        <v>23</v>
      </c>
    </row>
    <row r="11" spans="1:7" ht="15">
      <c r="A11" s="6"/>
      <c r="B11" s="127"/>
      <c r="C11" s="18">
        <v>0</v>
      </c>
      <c r="D11" s="19"/>
      <c r="E11" s="19"/>
      <c r="F11" s="20"/>
      <c r="G11" s="21" t="s">
        <v>38</v>
      </c>
    </row>
    <row r="12" spans="1:7" ht="15.75" thickBot="1">
      <c r="A12" s="22"/>
      <c r="B12" s="128"/>
      <c r="C12" s="23"/>
      <c r="D12" s="24"/>
      <c r="E12" s="24"/>
      <c r="F12" s="25"/>
      <c r="G12" s="68"/>
    </row>
    <row r="13" spans="4:7" ht="15.75" thickBot="1">
      <c r="D13" s="26"/>
      <c r="G13" s="69"/>
    </row>
    <row r="14" spans="1:7" ht="15.75" thickBot="1">
      <c r="A14" s="129" t="s">
        <v>20</v>
      </c>
      <c r="B14" s="130"/>
      <c r="C14" s="130"/>
      <c r="D14" s="130"/>
      <c r="E14" s="130"/>
      <c r="F14" s="130"/>
      <c r="G14" s="131"/>
    </row>
    <row r="15" spans="1:7" ht="15.75" thickBot="1">
      <c r="A15" s="27"/>
      <c r="B15" s="27"/>
      <c r="C15" s="27"/>
      <c r="D15" s="27"/>
      <c r="E15" s="27"/>
      <c r="F15" s="27"/>
      <c r="G15" s="27"/>
    </row>
    <row r="16" spans="1:8" s="32" customFormat="1" ht="35.25" customHeight="1" thickBot="1">
      <c r="A16" s="28" t="s">
        <v>2</v>
      </c>
      <c r="B16" s="29" t="s">
        <v>3</v>
      </c>
      <c r="C16" s="29" t="s">
        <v>4</v>
      </c>
      <c r="D16" s="29" t="s">
        <v>5</v>
      </c>
      <c r="E16" s="30" t="s">
        <v>110</v>
      </c>
      <c r="F16" s="30" t="s">
        <v>110</v>
      </c>
      <c r="G16" s="31" t="s">
        <v>6</v>
      </c>
      <c r="H16" s="64"/>
    </row>
    <row r="17" spans="1:7" ht="36">
      <c r="A17" s="77"/>
      <c r="B17" s="78" t="str">
        <f>+B7</f>
        <v>Reconstrucción, conservación periódica y conservación rutinaria de la carretera 343, tramo Entronque Carretera Fed 90 – Mirandillas, del km. 0+000 al km. 2+000, en el municipio de Ayotlán, Jalisco.</v>
      </c>
      <c r="C17" s="79"/>
      <c r="D17" s="80"/>
      <c r="E17" s="94"/>
      <c r="F17" s="95"/>
      <c r="G17" s="96">
        <f>+G18+G48+G53</f>
        <v>0</v>
      </c>
    </row>
    <row r="18" spans="1:7" ht="15">
      <c r="A18" s="81" t="s">
        <v>14</v>
      </c>
      <c r="B18" s="82" t="s">
        <v>111</v>
      </c>
      <c r="C18" s="83"/>
      <c r="D18" s="84"/>
      <c r="E18" s="97"/>
      <c r="F18" s="98"/>
      <c r="G18" s="99">
        <f>G19+G25+G27+G30</f>
        <v>0</v>
      </c>
    </row>
    <row r="19" spans="1:7" ht="15">
      <c r="A19" s="85" t="s">
        <v>15</v>
      </c>
      <c r="B19" s="85" t="s">
        <v>39</v>
      </c>
      <c r="C19" s="86"/>
      <c r="D19" s="87"/>
      <c r="E19" s="100"/>
      <c r="F19" s="101"/>
      <c r="G19" s="102">
        <f>SUM(G20:G24)</f>
        <v>0</v>
      </c>
    </row>
    <row r="20" spans="1:7" ht="144">
      <c r="A20" s="77" t="s">
        <v>104</v>
      </c>
      <c r="B20" s="88" t="s">
        <v>97</v>
      </c>
      <c r="C20" s="79" t="s">
        <v>26</v>
      </c>
      <c r="D20" s="89">
        <v>2164.89</v>
      </c>
      <c r="E20" s="103"/>
      <c r="F20" s="105" t="str" cm="1">
        <f t="array" ref="F20">+numtext(E20)</f>
        <v>CERO PESOS 00/100 M.N.</v>
      </c>
      <c r="G20" s="103">
        <f>+ROUND(E20*D20,2)</f>
        <v>0</v>
      </c>
    </row>
    <row r="21" spans="1:7" ht="36">
      <c r="A21" s="77" t="s">
        <v>50</v>
      </c>
      <c r="B21" s="88" t="s">
        <v>98</v>
      </c>
      <c r="C21" s="79" t="s">
        <v>26</v>
      </c>
      <c r="D21" s="89">
        <v>1313.07</v>
      </c>
      <c r="E21" s="103"/>
      <c r="F21" s="105" t="str">
        <f t="shared" si="0" ref="F21:F35">+numtext(E21)</f>
        <v>CERO PESOS 00/100 M.N.</v>
      </c>
      <c r="G21" s="103">
        <f t="shared" si="1" ref="G21:G24">+ROUND(E21*D21,2)</f>
        <v>0</v>
      </c>
    </row>
    <row r="22" spans="1:7" ht="108">
      <c r="A22" s="77" t="s">
        <v>105</v>
      </c>
      <c r="B22" s="88" t="s">
        <v>99</v>
      </c>
      <c r="C22" s="79" t="s">
        <v>26</v>
      </c>
      <c r="D22" s="89">
        <v>525.22</v>
      </c>
      <c r="E22" s="103"/>
      <c r="F22" s="105" t="str">
        <f t="shared" si="0"/>
        <v>CERO PESOS 00/100 M.N.</v>
      </c>
      <c r="G22" s="103">
        <f t="shared" si="1"/>
        <v>0</v>
      </c>
    </row>
    <row r="23" spans="1:7" ht="60">
      <c r="A23" s="77" t="s">
        <v>51</v>
      </c>
      <c r="B23" s="88" t="s">
        <v>100</v>
      </c>
      <c r="C23" s="79" t="s">
        <v>26</v>
      </c>
      <c r="D23" s="89">
        <v>525.22</v>
      </c>
      <c r="E23" s="103"/>
      <c r="F23" s="105" t="str">
        <f t="shared" si="0"/>
        <v>CERO PESOS 00/100 M.N.</v>
      </c>
      <c r="G23" s="103">
        <f t="shared" si="1"/>
        <v>0</v>
      </c>
    </row>
    <row r="24" spans="1:7" ht="144">
      <c r="A24" s="77" t="s">
        <v>52</v>
      </c>
      <c r="B24" s="88" t="s">
        <v>101</v>
      </c>
      <c r="C24" s="79" t="s">
        <v>26</v>
      </c>
      <c r="D24" s="89">
        <v>1666.45</v>
      </c>
      <c r="E24" s="103"/>
      <c r="F24" s="105" t="str">
        <f t="shared" si="0"/>
        <v>CERO PESOS 00/100 M.N.</v>
      </c>
      <c r="G24" s="103">
        <f t="shared" si="1"/>
        <v>0</v>
      </c>
    </row>
    <row r="25" spans="1:7" ht="15">
      <c r="A25" s="85" t="s">
        <v>28</v>
      </c>
      <c r="B25" s="85" t="s">
        <v>40</v>
      </c>
      <c r="C25" s="86"/>
      <c r="D25" s="87">
        <v>0</v>
      </c>
      <c r="E25" s="103"/>
      <c r="F25" s="105"/>
      <c r="G25" s="102">
        <f>SUM(G26:G26)</f>
        <v>0</v>
      </c>
    </row>
    <row r="26" spans="1:7" ht="60">
      <c r="A26" s="77" t="s">
        <v>106</v>
      </c>
      <c r="B26" s="88" t="s">
        <v>77</v>
      </c>
      <c r="C26" s="79" t="s">
        <v>26</v>
      </c>
      <c r="D26" s="89">
        <v>36.15</v>
      </c>
      <c r="E26" s="103"/>
      <c r="F26" s="105" t="str">
        <f t="shared" si="0"/>
        <v>CERO PESOS 00/100 M.N.</v>
      </c>
      <c r="G26" s="103">
        <f t="shared" si="2" ref="G26">+ROUND(E26*D26,2)</f>
        <v>0</v>
      </c>
    </row>
    <row r="27" spans="1:7" ht="15">
      <c r="A27" s="85" t="s">
        <v>32</v>
      </c>
      <c r="B27" s="85" t="s">
        <v>31</v>
      </c>
      <c r="C27" s="86"/>
      <c r="D27" s="87">
        <v>0</v>
      </c>
      <c r="E27" s="103"/>
      <c r="F27" s="105"/>
      <c r="G27" s="102">
        <f>SUM(G28:G29)</f>
        <v>0</v>
      </c>
    </row>
    <row r="28" spans="1:7" ht="96">
      <c r="A28" s="77" t="s">
        <v>107</v>
      </c>
      <c r="B28" s="88" t="s">
        <v>41</v>
      </c>
      <c r="C28" s="79" t="s">
        <v>22</v>
      </c>
      <c r="D28" s="89">
        <v>8330.68</v>
      </c>
      <c r="E28" s="103"/>
      <c r="F28" s="105" t="str">
        <f t="shared" si="0"/>
        <v>CERO PESOS 00/100 M.N.</v>
      </c>
      <c r="G28" s="103">
        <f t="shared" si="3" ref="G28:G29">+ROUND(E28*D28,2)</f>
        <v>0</v>
      </c>
    </row>
    <row r="29" spans="1:7" ht="120">
      <c r="A29" s="77" t="s">
        <v>53</v>
      </c>
      <c r="B29" s="88" t="s">
        <v>108</v>
      </c>
      <c r="C29" s="79" t="s">
        <v>26</v>
      </c>
      <c r="D29" s="89">
        <v>311.82</v>
      </c>
      <c r="E29" s="103"/>
      <c r="F29" s="105" t="str">
        <f t="shared" si="0"/>
        <v>CERO PESOS 00/100 M.N.</v>
      </c>
      <c r="G29" s="103">
        <f t="shared" si="3"/>
        <v>0</v>
      </c>
    </row>
    <row r="30" spans="1:7" ht="15">
      <c r="A30" s="85" t="s">
        <v>33</v>
      </c>
      <c r="B30" s="85" t="s">
        <v>42</v>
      </c>
      <c r="C30" s="86"/>
      <c r="D30" s="87">
        <v>0</v>
      </c>
      <c r="E30" s="103"/>
      <c r="F30" s="105"/>
      <c r="G30" s="102">
        <f>G31+G39</f>
        <v>0</v>
      </c>
    </row>
    <row r="31" spans="1:7" ht="15">
      <c r="A31" s="90" t="s">
        <v>43</v>
      </c>
      <c r="B31" s="91" t="s">
        <v>44</v>
      </c>
      <c r="C31" s="92"/>
      <c r="D31" s="93">
        <v>0</v>
      </c>
      <c r="E31" s="103"/>
      <c r="F31" s="105"/>
      <c r="G31" s="104">
        <f>SUM(G32:G38)</f>
        <v>0</v>
      </c>
    </row>
    <row r="32" spans="1:7" ht="60">
      <c r="A32" s="77" t="s">
        <v>54</v>
      </c>
      <c r="B32" s="88" t="s">
        <v>79</v>
      </c>
      <c r="C32" s="79" t="s">
        <v>27</v>
      </c>
      <c r="D32" s="89">
        <v>5442.71</v>
      </c>
      <c r="E32" s="103"/>
      <c r="F32" s="105" t="str">
        <f t="shared" si="0"/>
        <v>CERO PESOS 00/100 M.N.</v>
      </c>
      <c r="G32" s="103">
        <f t="shared" si="4" ref="G32:G38">+ROUND(E32*D32,2)</f>
        <v>0</v>
      </c>
    </row>
    <row r="33" spans="1:7" ht="60">
      <c r="A33" s="77" t="s">
        <v>55</v>
      </c>
      <c r="B33" s="88" t="s">
        <v>80</v>
      </c>
      <c r="C33" s="79" t="s">
        <v>27</v>
      </c>
      <c r="D33" s="89">
        <v>2.48</v>
      </c>
      <c r="E33" s="103"/>
      <c r="F33" s="105" t="str">
        <f t="shared" si="0"/>
        <v>CERO PESOS 00/100 M.N.</v>
      </c>
      <c r="G33" s="103">
        <f t="shared" si="4"/>
        <v>0</v>
      </c>
    </row>
    <row r="34" spans="1:7" ht="60">
      <c r="A34" s="77" t="s">
        <v>56</v>
      </c>
      <c r="B34" s="88" t="s">
        <v>81</v>
      </c>
      <c r="C34" s="79" t="s">
        <v>22</v>
      </c>
      <c r="D34" s="89">
        <v>39.79</v>
      </c>
      <c r="E34" s="103"/>
      <c r="F34" s="105" t="str">
        <f t="shared" si="0"/>
        <v>CERO PESOS 00/100 M.N.</v>
      </c>
      <c r="G34" s="103">
        <f t="shared" si="4"/>
        <v>0</v>
      </c>
    </row>
    <row r="35" spans="1:7" ht="84">
      <c r="A35" s="77" t="s">
        <v>57</v>
      </c>
      <c r="B35" s="88" t="s">
        <v>82</v>
      </c>
      <c r="C35" s="79" t="s">
        <v>22</v>
      </c>
      <c r="D35" s="89">
        <v>49.60</v>
      </c>
      <c r="E35" s="103"/>
      <c r="F35" s="105" t="str">
        <f t="shared" si="0"/>
        <v>CERO PESOS 00/100 M.N.</v>
      </c>
      <c r="G35" s="103">
        <f t="shared" si="4"/>
        <v>0</v>
      </c>
    </row>
    <row r="36" spans="1:7" ht="108">
      <c r="A36" s="77" t="s">
        <v>58</v>
      </c>
      <c r="B36" s="88" t="s">
        <v>96</v>
      </c>
      <c r="C36" s="79" t="s">
        <v>25</v>
      </c>
      <c r="D36" s="89">
        <v>3</v>
      </c>
      <c r="E36" s="103"/>
      <c r="F36" s="105" t="str">
        <f t="shared" si="5" ref="F36:F60">+numtext(E36)</f>
        <v>CERO PESOS 00/100 M.N.</v>
      </c>
      <c r="G36" s="103">
        <f t="shared" si="6" ref="G36">+ROUND(E36*D36,2)</f>
        <v>0</v>
      </c>
    </row>
    <row r="37" spans="1:7" ht="48">
      <c r="A37" s="77" t="s">
        <v>59</v>
      </c>
      <c r="B37" s="88" t="s">
        <v>83</v>
      </c>
      <c r="C37" s="79" t="s">
        <v>25</v>
      </c>
      <c r="D37" s="89">
        <v>363</v>
      </c>
      <c r="E37" s="103"/>
      <c r="F37" s="105" t="str">
        <f t="shared" si="5"/>
        <v>CERO PESOS 00/100 M.N.</v>
      </c>
      <c r="G37" s="103">
        <f t="shared" si="4"/>
        <v>0</v>
      </c>
    </row>
    <row r="38" spans="1:7" ht="48">
      <c r="A38" s="77" t="s">
        <v>60</v>
      </c>
      <c r="B38" s="88" t="s">
        <v>84</v>
      </c>
      <c r="C38" s="79" t="s">
        <v>25</v>
      </c>
      <c r="D38" s="89">
        <v>797</v>
      </c>
      <c r="E38" s="103"/>
      <c r="F38" s="105" t="str">
        <f t="shared" si="5"/>
        <v>CERO PESOS 00/100 M.N.</v>
      </c>
      <c r="G38" s="103">
        <f t="shared" si="4"/>
        <v>0</v>
      </c>
    </row>
    <row r="39" spans="1:7" ht="15">
      <c r="A39" s="90" t="s">
        <v>45</v>
      </c>
      <c r="B39" s="91" t="s">
        <v>46</v>
      </c>
      <c r="C39" s="92"/>
      <c r="D39" s="93">
        <v>0</v>
      </c>
      <c r="E39" s="103"/>
      <c r="F39" s="105"/>
      <c r="G39" s="104">
        <f>SUM(G40:G47)</f>
        <v>0</v>
      </c>
    </row>
    <row r="40" spans="1:7" ht="156">
      <c r="A40" s="77" t="s">
        <v>61</v>
      </c>
      <c r="B40" s="88" t="s">
        <v>85</v>
      </c>
      <c r="C40" s="79" t="s">
        <v>25</v>
      </c>
      <c r="D40" s="89">
        <v>3</v>
      </c>
      <c r="E40" s="103"/>
      <c r="F40" s="105" t="str">
        <f t="shared" si="5"/>
        <v>CERO PESOS 00/100 M.N.</v>
      </c>
      <c r="G40" s="103">
        <f t="shared" si="7" ref="G40:G47">+ROUND(E40*D40,2)</f>
        <v>0</v>
      </c>
    </row>
    <row r="41" spans="1:7" ht="144">
      <c r="A41" s="77" t="s">
        <v>62</v>
      </c>
      <c r="B41" s="88" t="s">
        <v>86</v>
      </c>
      <c r="C41" s="79" t="s">
        <v>25</v>
      </c>
      <c r="D41" s="89">
        <v>1</v>
      </c>
      <c r="E41" s="103"/>
      <c r="F41" s="105" t="str">
        <f t="shared" si="5"/>
        <v>CERO PESOS 00/100 M.N.</v>
      </c>
      <c r="G41" s="103">
        <f t="shared" si="7"/>
        <v>0</v>
      </c>
    </row>
    <row r="42" spans="1:7" ht="156">
      <c r="A42" s="77" t="s">
        <v>63</v>
      </c>
      <c r="B42" s="88" t="s">
        <v>87</v>
      </c>
      <c r="C42" s="79" t="s">
        <v>25</v>
      </c>
      <c r="D42" s="89">
        <v>1</v>
      </c>
      <c r="E42" s="103"/>
      <c r="F42" s="105" t="str">
        <f t="shared" si="5"/>
        <v>CERO PESOS 00/100 M.N.</v>
      </c>
      <c r="G42" s="103">
        <f t="shared" si="7"/>
        <v>0</v>
      </c>
    </row>
    <row r="43" spans="1:7" ht="156">
      <c r="A43" s="77" t="s">
        <v>64</v>
      </c>
      <c r="B43" s="88" t="s">
        <v>88</v>
      </c>
      <c r="C43" s="79" t="s">
        <v>25</v>
      </c>
      <c r="D43" s="89">
        <v>13</v>
      </c>
      <c r="E43" s="103"/>
      <c r="F43" s="105" t="str">
        <f t="shared" si="5"/>
        <v>CERO PESOS 00/100 M.N.</v>
      </c>
      <c r="G43" s="103">
        <f t="shared" si="7"/>
        <v>0</v>
      </c>
    </row>
    <row r="44" spans="1:7" ht="156">
      <c r="A44" s="77" t="s">
        <v>65</v>
      </c>
      <c r="B44" s="88" t="s">
        <v>89</v>
      </c>
      <c r="C44" s="79" t="s">
        <v>25</v>
      </c>
      <c r="D44" s="89">
        <v>1</v>
      </c>
      <c r="E44" s="103"/>
      <c r="F44" s="105" t="str">
        <f t="shared" si="5"/>
        <v>CERO PESOS 00/100 M.N.</v>
      </c>
      <c r="G44" s="103">
        <f t="shared" si="7"/>
        <v>0</v>
      </c>
    </row>
    <row r="45" spans="1:7" ht="156">
      <c r="A45" s="77" t="s">
        <v>66</v>
      </c>
      <c r="B45" s="88" t="s">
        <v>90</v>
      </c>
      <c r="C45" s="79" t="s">
        <v>25</v>
      </c>
      <c r="D45" s="89">
        <v>17</v>
      </c>
      <c r="E45" s="103"/>
      <c r="F45" s="105" t="str">
        <f t="shared" si="5"/>
        <v>CERO PESOS 00/100 M.N.</v>
      </c>
      <c r="G45" s="103">
        <f t="shared" si="7"/>
        <v>0</v>
      </c>
    </row>
    <row r="46" spans="1:7" ht="156">
      <c r="A46" s="77" t="s">
        <v>67</v>
      </c>
      <c r="B46" s="88" t="s">
        <v>91</v>
      </c>
      <c r="C46" s="79" t="s">
        <v>25</v>
      </c>
      <c r="D46" s="89">
        <v>1</v>
      </c>
      <c r="E46" s="103"/>
      <c r="F46" s="105" t="str">
        <f t="shared" si="5"/>
        <v>CERO PESOS 00/100 M.N.</v>
      </c>
      <c r="G46" s="103">
        <f t="shared" si="7"/>
        <v>0</v>
      </c>
    </row>
    <row r="47" spans="1:7" ht="24">
      <c r="A47" s="77" t="s">
        <v>68</v>
      </c>
      <c r="B47" s="88" t="s">
        <v>92</v>
      </c>
      <c r="C47" s="79" t="s">
        <v>25</v>
      </c>
      <c r="D47" s="89">
        <v>14</v>
      </c>
      <c r="E47" s="103"/>
      <c r="F47" s="105" t="str">
        <f t="shared" si="5"/>
        <v>CERO PESOS 00/100 M.N.</v>
      </c>
      <c r="G47" s="103">
        <f t="shared" si="7"/>
        <v>0</v>
      </c>
    </row>
    <row r="48" spans="1:7" ht="15">
      <c r="A48" s="81" t="s">
        <v>29</v>
      </c>
      <c r="B48" s="82" t="s">
        <v>112</v>
      </c>
      <c r="C48" s="83"/>
      <c r="D48" s="84">
        <v>0</v>
      </c>
      <c r="E48" s="103"/>
      <c r="F48" s="105"/>
      <c r="G48" s="99">
        <f>G49</f>
        <v>0</v>
      </c>
    </row>
    <row r="49" spans="1:7" ht="15">
      <c r="A49" s="85" t="s">
        <v>30</v>
      </c>
      <c r="B49" s="85" t="s">
        <v>31</v>
      </c>
      <c r="C49" s="86"/>
      <c r="D49" s="87">
        <v>0</v>
      </c>
      <c r="E49" s="103"/>
      <c r="F49" s="105"/>
      <c r="G49" s="102">
        <f>SUM(G50:G52)</f>
        <v>0</v>
      </c>
    </row>
    <row r="50" spans="1:7" ht="132">
      <c r="A50" s="77" t="s">
        <v>69</v>
      </c>
      <c r="B50" s="88" t="s">
        <v>48</v>
      </c>
      <c r="C50" s="79" t="s">
        <v>26</v>
      </c>
      <c r="D50" s="89">
        <v>33.94</v>
      </c>
      <c r="E50" s="103"/>
      <c r="F50" s="105" t="str">
        <f t="shared" si="5"/>
        <v>CERO PESOS 00/100 M.N.</v>
      </c>
      <c r="G50" s="103">
        <f>+ROUND(E50*D50,2)</f>
        <v>0</v>
      </c>
    </row>
    <row r="51" spans="1:7" ht="72">
      <c r="A51" s="77" t="s">
        <v>70</v>
      </c>
      <c r="B51" s="88" t="s">
        <v>102</v>
      </c>
      <c r="C51" s="79" t="s">
        <v>26</v>
      </c>
      <c r="D51" s="89">
        <v>142.32</v>
      </c>
      <c r="E51" s="103"/>
      <c r="F51" s="105" t="str">
        <f t="shared" si="5"/>
        <v>CERO PESOS 00/100 M.N.</v>
      </c>
      <c r="G51" s="103">
        <f>+ROUND(E51*D51,2)</f>
        <v>0</v>
      </c>
    </row>
    <row r="52" spans="1:7" ht="15">
      <c r="A52" s="77" t="s">
        <v>71</v>
      </c>
      <c r="B52" s="88" t="s">
        <v>93</v>
      </c>
      <c r="C52" s="79" t="s">
        <v>27</v>
      </c>
      <c r="D52" s="89">
        <v>1063</v>
      </c>
      <c r="E52" s="103"/>
      <c r="F52" s="105" t="str">
        <f t="shared" si="5"/>
        <v>CERO PESOS 00/100 M.N.</v>
      </c>
      <c r="G52" s="103">
        <f>+ROUND(E52*D52,2)</f>
        <v>0</v>
      </c>
    </row>
    <row r="53" spans="1:7" ht="15">
      <c r="A53" s="81" t="s">
        <v>34</v>
      </c>
      <c r="B53" s="82" t="s">
        <v>113</v>
      </c>
      <c r="C53" s="83"/>
      <c r="D53" s="84">
        <v>0</v>
      </c>
      <c r="E53" s="103"/>
      <c r="F53" s="105"/>
      <c r="G53" s="99">
        <f>G54+G56+G59</f>
        <v>0</v>
      </c>
    </row>
    <row r="54" spans="1:7" ht="15">
      <c r="A54" s="85" t="s">
        <v>35</v>
      </c>
      <c r="B54" s="85" t="s">
        <v>39</v>
      </c>
      <c r="C54" s="86"/>
      <c r="D54" s="87">
        <v>0</v>
      </c>
      <c r="E54" s="103"/>
      <c r="F54" s="105"/>
      <c r="G54" s="102">
        <f>SUM(G55)</f>
        <v>0</v>
      </c>
    </row>
    <row r="55" spans="1:7" ht="120">
      <c r="A55" s="77" t="s">
        <v>72</v>
      </c>
      <c r="B55" s="88" t="s">
        <v>76</v>
      </c>
      <c r="C55" s="79" t="s">
        <v>47</v>
      </c>
      <c r="D55" s="89">
        <v>1.81</v>
      </c>
      <c r="E55" s="103"/>
      <c r="F55" s="105" t="str">
        <f t="shared" si="5"/>
        <v>CERO PESOS 00/100 M.N.</v>
      </c>
      <c r="G55" s="103">
        <f>+ROUND(E55*D55,2)</f>
        <v>0</v>
      </c>
    </row>
    <row r="56" spans="1:7" ht="15">
      <c r="A56" s="85" t="s">
        <v>36</v>
      </c>
      <c r="B56" s="85" t="s">
        <v>40</v>
      </c>
      <c r="C56" s="86"/>
      <c r="D56" s="87">
        <v>0</v>
      </c>
      <c r="E56" s="103"/>
      <c r="F56" s="105"/>
      <c r="G56" s="102">
        <f>SUM(G57:G58)</f>
        <v>0</v>
      </c>
    </row>
    <row r="57" spans="1:7" ht="156">
      <c r="A57" s="77" t="s">
        <v>73</v>
      </c>
      <c r="B57" s="88" t="s">
        <v>78</v>
      </c>
      <c r="C57" s="79" t="s">
        <v>26</v>
      </c>
      <c r="D57" s="89">
        <v>42.52</v>
      </c>
      <c r="E57" s="103"/>
      <c r="F57" s="105" t="str">
        <f>+numtext(E57)</f>
        <v>CERO PESOS 00/100 M.N.</v>
      </c>
      <c r="G57" s="103">
        <f t="shared" si="8" ref="G57:G60">+ROUND(E57*D57,2)</f>
        <v>0</v>
      </c>
    </row>
    <row r="58" spans="1:7" ht="108">
      <c r="A58" s="77" t="s">
        <v>74</v>
      </c>
      <c r="B58" s="88" t="s">
        <v>94</v>
      </c>
      <c r="C58" s="79" t="s">
        <v>27</v>
      </c>
      <c r="D58" s="89">
        <v>283.47</v>
      </c>
      <c r="E58" s="103"/>
      <c r="F58" s="105" t="str">
        <f t="shared" si="5"/>
        <v>CERO PESOS 00/100 M.N.</v>
      </c>
      <c r="G58" s="103">
        <f t="shared" si="8"/>
        <v>0</v>
      </c>
    </row>
    <row r="59" spans="1:7" ht="15">
      <c r="A59" s="85" t="s">
        <v>37</v>
      </c>
      <c r="B59" s="85" t="s">
        <v>31</v>
      </c>
      <c r="C59" s="86"/>
      <c r="D59" s="87">
        <v>0</v>
      </c>
      <c r="E59" s="103"/>
      <c r="F59" s="105"/>
      <c r="G59" s="102">
        <f>SUM(G60:G60)</f>
        <v>0</v>
      </c>
    </row>
    <row r="60" spans="1:7" ht="216">
      <c r="A60" s="77" t="s">
        <v>75</v>
      </c>
      <c r="B60" s="88" t="s">
        <v>49</v>
      </c>
      <c r="C60" s="79" t="s">
        <v>26</v>
      </c>
      <c r="D60" s="89">
        <v>67.32</v>
      </c>
      <c r="E60" s="103"/>
      <c r="F60" s="105" t="str">
        <f t="shared" si="5"/>
        <v>CERO PESOS 00/100 M.N.</v>
      </c>
      <c r="G60" s="103">
        <f t="shared" si="8"/>
        <v>0</v>
      </c>
    </row>
    <row r="61" spans="1:7" ht="15">
      <c r="A61" s="92"/>
      <c r="B61" s="92"/>
      <c r="C61" s="92"/>
      <c r="D61" s="93"/>
      <c r="E61" s="92"/>
      <c r="F61" s="92"/>
      <c r="G61" s="92"/>
    </row>
    <row r="62" spans="1:7" ht="15">
      <c r="A62" s="51"/>
      <c r="B62" s="52" t="s">
        <v>21</v>
      </c>
      <c r="C62" s="52"/>
      <c r="D62" s="53"/>
      <c r="E62" s="51"/>
      <c r="F62" s="51"/>
      <c r="G62" s="51">
        <f>D62*E62</f>
        <v>0</v>
      </c>
    </row>
    <row r="63" spans="1:7" ht="33.75">
      <c r="A63" s="48"/>
      <c r="B63" s="67" t="str">
        <f>+B17</f>
        <v>Reconstrucción, conservación periódica y conservación rutinaria de la carretera 343, tramo Entronque Carretera Fed 90 – Mirandillas, del km. 0+000 al km. 2+000, en el municipio de Ayotlán, Jalisco.</v>
      </c>
      <c r="C63" s="48"/>
      <c r="D63" s="49"/>
      <c r="E63" s="48"/>
      <c r="F63" s="48"/>
      <c r="G63" s="71">
        <f>+G17</f>
        <v>0</v>
      </c>
    </row>
    <row r="64" spans="1:7" ht="15">
      <c r="A64" s="40" t="s">
        <v>14</v>
      </c>
      <c r="B64" s="41" t="str">
        <f t="shared" si="9" ref="B64:B76">+VLOOKUP($A64,$A$17:$G$61,2,0)</f>
        <v>RECONSTRUCCIÓN DEL 0+100 AL 2+000</v>
      </c>
      <c r="C64" s="71"/>
      <c r="D64" s="72"/>
      <c r="E64" s="73"/>
      <c r="F64" s="71"/>
      <c r="G64" s="66">
        <f t="shared" si="10" ref="G64:G76">+VLOOKUP($A64,$A$17:$G$61,7,0)</f>
        <v>0</v>
      </c>
    </row>
    <row r="65" spans="1:7" ht="15">
      <c r="A65" s="42" t="s">
        <v>15</v>
      </c>
      <c r="B65" s="42" t="str">
        <f t="shared" si="9"/>
        <v>TERRACERÍAS</v>
      </c>
      <c r="C65" s="43"/>
      <c r="F65" s="74"/>
      <c r="G65" s="47">
        <f t="shared" si="10"/>
        <v>0</v>
      </c>
    </row>
    <row r="66" spans="1:7" ht="15">
      <c r="A66" s="42" t="s">
        <v>28</v>
      </c>
      <c r="B66" s="42" t="str">
        <f t="shared" si="9"/>
        <v>ESTRUCTURAS Y OBRAS DE DRENAJE</v>
      </c>
      <c r="C66" s="43"/>
      <c r="D66" s="70"/>
      <c r="E66" s="75"/>
      <c r="F66" s="74"/>
      <c r="G66" s="47">
        <f t="shared" si="10"/>
        <v>0</v>
      </c>
    </row>
    <row r="67" spans="1:7" ht="15">
      <c r="A67" s="42" t="s">
        <v>32</v>
      </c>
      <c r="B67" s="42" t="str">
        <f t="shared" si="9"/>
        <v>PAVIMENTOS</v>
      </c>
      <c r="C67" s="43"/>
      <c r="D67" s="44"/>
      <c r="E67" s="76"/>
      <c r="F67" s="46"/>
      <c r="G67" s="47">
        <f t="shared" si="10"/>
        <v>0</v>
      </c>
    </row>
    <row r="68" spans="1:7" ht="15">
      <c r="A68" s="42" t="s">
        <v>33</v>
      </c>
      <c r="B68" s="42" t="str">
        <f t="shared" si="9"/>
        <v>SEÑALAMIENTO</v>
      </c>
      <c r="C68" s="43"/>
      <c r="D68" s="44"/>
      <c r="E68" s="76"/>
      <c r="F68" s="46"/>
      <c r="G68" s="47">
        <f t="shared" si="10"/>
        <v>0</v>
      </c>
    </row>
    <row r="69" spans="1:12" ht="15">
      <c r="A69" s="61" t="s">
        <v>43</v>
      </c>
      <c r="B69" s="62" t="str">
        <f t="shared" si="9"/>
        <v>SEÑALAMIENTO HORIZONTAL</v>
      </c>
      <c r="C69" s="48"/>
      <c r="D69" s="49"/>
      <c r="E69" s="48"/>
      <c r="F69" s="48"/>
      <c r="G69" s="63">
        <f t="shared" si="10"/>
        <v>0</v>
      </c>
      <c r="H69" s="65"/>
      <c r="I69" s="59"/>
      <c r="J69" s="54"/>
      <c r="K69" s="54"/>
      <c r="L69" s="54"/>
    </row>
    <row r="70" spans="1:12" ht="15">
      <c r="A70" s="61" t="s">
        <v>45</v>
      </c>
      <c r="B70" s="62" t="str">
        <f t="shared" si="9"/>
        <v>SEÑALAMIENTO VERTICAL</v>
      </c>
      <c r="C70" s="48"/>
      <c r="D70" s="49"/>
      <c r="E70" s="48"/>
      <c r="F70" s="48"/>
      <c r="G70" s="63">
        <f t="shared" si="10"/>
        <v>0</v>
      </c>
      <c r="H70" s="65"/>
      <c r="I70" s="59"/>
      <c r="J70" s="54"/>
      <c r="K70" s="54"/>
      <c r="L70" s="54"/>
    </row>
    <row r="71" spans="1:7" ht="15">
      <c r="A71" s="40" t="s">
        <v>29</v>
      </c>
      <c r="B71" s="41" t="str">
        <f t="shared" si="9"/>
        <v>CONSERVACIÓN PERIÓDICA DEL  0+000 AL 0+0100</v>
      </c>
      <c r="C71" s="71"/>
      <c r="D71" s="72"/>
      <c r="E71" s="73"/>
      <c r="F71" s="71"/>
      <c r="G71" s="66">
        <f t="shared" si="10"/>
        <v>0</v>
      </c>
    </row>
    <row r="72" spans="1:7" ht="15">
      <c r="A72" s="42" t="s">
        <v>30</v>
      </c>
      <c r="B72" s="42" t="str">
        <f t="shared" si="9"/>
        <v>PAVIMENTOS</v>
      </c>
      <c r="C72" s="43"/>
      <c r="F72" s="74"/>
      <c r="G72" s="47">
        <f t="shared" si="10"/>
        <v>0</v>
      </c>
    </row>
    <row r="73" spans="1:7" ht="15">
      <c r="A73" s="40" t="s">
        <v>34</v>
      </c>
      <c r="B73" s="41" t="str">
        <f t="shared" si="9"/>
        <v>CONSERVACIÓN RUTINARIA DEL 0+000 AL +2+000</v>
      </c>
      <c r="C73" s="71"/>
      <c r="D73" s="72"/>
      <c r="E73" s="73"/>
      <c r="F73" s="71"/>
      <c r="G73" s="66">
        <f t="shared" si="10"/>
        <v>0</v>
      </c>
    </row>
    <row r="74" spans="1:7" ht="15">
      <c r="A74" s="42" t="s">
        <v>35</v>
      </c>
      <c r="B74" s="42" t="str">
        <f t="shared" si="9"/>
        <v>TERRACERÍAS</v>
      </c>
      <c r="C74" s="43"/>
      <c r="F74" s="74"/>
      <c r="G74" s="47">
        <f t="shared" si="10"/>
        <v>0</v>
      </c>
    </row>
    <row r="75" spans="1:7" ht="15">
      <c r="A75" s="42" t="s">
        <v>36</v>
      </c>
      <c r="B75" s="42" t="str">
        <f t="shared" si="9"/>
        <v>ESTRUCTURAS Y OBRAS DE DRENAJE</v>
      </c>
      <c r="C75" s="43"/>
      <c r="D75" s="70"/>
      <c r="E75" s="75"/>
      <c r="F75" s="74"/>
      <c r="G75" s="47">
        <f t="shared" si="10"/>
        <v>0</v>
      </c>
    </row>
    <row r="76" spans="1:7" ht="15">
      <c r="A76" s="42" t="s">
        <v>37</v>
      </c>
      <c r="B76" s="42" t="str">
        <f t="shared" si="9"/>
        <v>PAVIMENTOS</v>
      </c>
      <c r="C76" s="43"/>
      <c r="D76" s="44"/>
      <c r="E76" s="76"/>
      <c r="F76" s="46"/>
      <c r="G76" s="47">
        <f t="shared" si="10"/>
        <v>0</v>
      </c>
    </row>
    <row r="77" spans="1:7" ht="15">
      <c r="A77" s="42"/>
      <c r="B77" s="42"/>
      <c r="C77" s="43"/>
      <c r="D77" s="44"/>
      <c r="E77" s="76"/>
      <c r="F77" s="46"/>
      <c r="G77" s="47"/>
    </row>
    <row r="78" spans="1:7" ht="15">
      <c r="A78" s="42"/>
      <c r="B78" s="42"/>
      <c r="C78" s="43"/>
      <c r="D78" s="44"/>
      <c r="E78" s="45"/>
      <c r="F78" s="46"/>
      <c r="G78" s="47"/>
    </row>
    <row r="79" spans="1:7" ht="15">
      <c r="A79" s="42"/>
      <c r="B79" s="42"/>
      <c r="C79" s="43"/>
      <c r="D79" s="44"/>
      <c r="E79" s="45"/>
      <c r="F79" s="46"/>
      <c r="G79" s="47"/>
    </row>
    <row r="80" spans="1:7" ht="15">
      <c r="A80" s="42"/>
      <c r="B80" s="42"/>
      <c r="C80" s="43"/>
      <c r="D80" s="44"/>
      <c r="E80" s="45"/>
      <c r="F80" s="46"/>
      <c r="G80" s="47"/>
    </row>
    <row r="81" spans="1:7" ht="15">
      <c r="A81" s="42"/>
      <c r="B81" s="42"/>
      <c r="C81" s="43"/>
      <c r="D81" s="44"/>
      <c r="E81" s="45"/>
      <c r="F81" s="46"/>
      <c r="G81" s="47"/>
    </row>
    <row r="82" spans="1:7" ht="15">
      <c r="A82" s="42"/>
      <c r="B82" s="42"/>
      <c r="C82" s="43"/>
      <c r="D82" s="44"/>
      <c r="E82" s="45"/>
      <c r="F82" s="46"/>
      <c r="G82" s="47"/>
    </row>
    <row r="83" spans="1:7" ht="15">
      <c r="A83" s="42"/>
      <c r="B83" s="42"/>
      <c r="C83" s="43"/>
      <c r="D83" s="44"/>
      <c r="E83" s="45"/>
      <c r="F83" s="46"/>
      <c r="G83" s="47"/>
    </row>
    <row r="84" spans="1:7" ht="15">
      <c r="A84" s="37"/>
      <c r="B84" s="54"/>
      <c r="C84" s="38"/>
      <c r="D84" s="50"/>
      <c r="E84" s="55"/>
      <c r="F84" s="56"/>
      <c r="G84" s="39"/>
    </row>
    <row r="85" spans="1:7" ht="15">
      <c r="A85" s="122" t="s">
        <v>7</v>
      </c>
      <c r="B85" s="122"/>
      <c r="C85" s="122"/>
      <c r="D85" s="122"/>
      <c r="E85" s="122"/>
      <c r="F85" s="36" t="s">
        <v>8</v>
      </c>
      <c r="G85" s="57">
        <f>G64+G71+G73</f>
        <v>0</v>
      </c>
    </row>
    <row r="86" spans="1:8" s="33" customFormat="1" ht="15">
      <c r="A86" s="106" t="str">
        <f>_xlfn.CONCAT("(*",numtext(G87),"*)")</f>
        <v>(*CERO PESOS 00/100 M.N.*)</v>
      </c>
      <c r="B86" s="106"/>
      <c r="C86" s="106"/>
      <c r="D86" s="106"/>
      <c r="E86" s="106"/>
      <c r="F86" s="36" t="s">
        <v>9</v>
      </c>
      <c r="G86" s="57">
        <f>+G85*0.16</f>
        <v>0</v>
      </c>
      <c r="H86" s="58"/>
    </row>
    <row r="87" spans="1:8" s="33" customFormat="1" ht="15">
      <c r="A87" s="106"/>
      <c r="B87" s="106"/>
      <c r="C87" s="106"/>
      <c r="D87" s="106"/>
      <c r="E87" s="106"/>
      <c r="F87" s="36" t="s">
        <v>10</v>
      </c>
      <c r="G87" s="57">
        <f>ROUND(G85+G86,2)</f>
        <v>0</v>
      </c>
      <c r="H87" s="58"/>
    </row>
    <row r="88" spans="8:8" s="33" customFormat="1" ht="15">
      <c r="H88" s="58"/>
    </row>
    <row r="89" spans="7:7" ht="15">
      <c r="G89" s="58"/>
    </row>
    <row r="90" spans="7:7" ht="15">
      <c r="G90" s="58"/>
    </row>
    <row r="91" spans="7:7" ht="15">
      <c r="G91" s="58"/>
    </row>
    <row r="92" spans="4:7" ht="15">
      <c r="D92" s="50"/>
      <c r="G92" s="58"/>
    </row>
    <row r="93" spans="4:7" ht="15">
      <c r="D93" s="50"/>
      <c r="G93" s="58"/>
    </row>
    <row r="94" spans="4:7" ht="15">
      <c r="D94" s="50"/>
      <c r="G94" s="58"/>
    </row>
    <row r="95" spans="4:4" ht="15">
      <c r="D95" s="60"/>
    </row>
  </sheetData>
  <mergeCells count="13">
    <mergeCell ref="A86:E87"/>
    <mergeCell ref="B4:B5"/>
    <mergeCell ref="C1:F1"/>
    <mergeCell ref="C6:E6"/>
    <mergeCell ref="C7:E7"/>
    <mergeCell ref="C8:E8"/>
    <mergeCell ref="C3:F5"/>
    <mergeCell ref="A85:E85"/>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59" r:id="rId2"/>
  <headerFooter>
    <oddFooter>&amp;C&amp;8Página &amp;P de &amp;N</oddFooter>
  </headerFooter>
  <rowBreaks count="1" manualBreakCount="1">
    <brk id="61"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RICARDO E GODEL</dc:creator>
  <cp:keywords/>
  <dc:description/>
  <cp:lastModifiedBy>Tomas Ramirez</cp:lastModifiedBy>
  <cp:lastPrinted>2026-05-08T22:15:02Z</cp:lastPrinted>
  <dcterms:created xsi:type="dcterms:W3CDTF">2018-12-17T16:20:56Z</dcterms:created>
  <dcterms:modified xsi:type="dcterms:W3CDTF">2026-05-08T23:07:04Z</dcterms:modified>
  <cp:category/>
</cp:coreProperties>
</file>