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4 SC SANTA MARIA LUIS\"/>
    </mc:Choice>
  </mc:AlternateContent>
  <bookViews>
    <workbookView xWindow="-120" yWindow="-120" windowWidth="29040" windowHeight="15720" activeTab="0"/>
  </bookViews>
  <sheets>
    <sheet name="CATALOGO" sheetId="2" r:id="rId3"/>
  </sheets>
  <definedNames>
    <definedName name="_xlnm._FilterDatabase" localSheetId="0" hidden="1">CATALOGO!$A$16:$G$39</definedName>
    <definedName name="area" localSheetId="0">#REF!</definedName>
    <definedName name="area">#REF!</definedName>
    <definedName name="_xlnm.Print_Area" localSheetId="0">CATALOGO!$A$1:$G$71</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<sst xmlns="http://schemas.openxmlformats.org/spreadsheetml/2006/main" count="94" uniqueCount="77">
  <si>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</si>
  <si>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</si>
  <si>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</si>
  <si>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</si>
  <si>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</si>
  <si>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</si>
  <si>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</si>
  <si>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</si>
  <si>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</si>
  <si>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</si>
  <si>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</si>
  <si>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</si>
  <si>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</si>
  <si>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</si>
  <si>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</si>
  <si>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</si>
  <si>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</si>
  <si>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</si>
  <si>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</si>
  <si>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</si>
  <si>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</si>
  <si>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</si>
  <si>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</si>
  <si>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</si>
  <si>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</si>
  <si>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</si>
  <si>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</si>
  <si>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</si>
  <si>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</si>
  <si>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</si>
  <si>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</si>
  <si>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A2</t>
  </si>
  <si>
    <t>PAVIMENTOS</t>
  </si>
  <si>
    <t>A3</t>
  </si>
  <si>
    <t>A4</t>
  </si>
  <si>
    <t>E2</t>
  </si>
  <si>
    <t>SIOP-E-ICAR-OB-LP-0214-2026</t>
  </si>
  <si>
    <t>Pavimentación con zampeado y huellas de concreto de la carretera Sin Código, tramo Huacasco - La Hiedrita, en el municipio de Santa María de los Ángeles, Jalisco.</t>
  </si>
  <si>
    <t>RECONSTRUCCIÓN DEL CADENAMIENTO 0+000 al 0+400</t>
  </si>
  <si>
    <t>TERRACERÍAS</t>
  </si>
  <si>
    <t>LIMPIEZA Y DESHIERBE DEL DERECHO DE VÍA P.U.O.T. PARA LA REMOCIÓN DE LA VEGETACIÓN EXISTENTE, MEDIANTE: LA TALA, ROZA, DESENRAICE, LIMPIA Y DISPOSICIÓN FINAL; EN EL DERECHO DE VÍA, EN LAS ZONAS DE BANCOS, DE CANALES Y EN ÁREAS QUE SE DESTINEN A INSTALACIONES. INCLUYE: MATERIALES, MANO DE OBRA, EQUIPO, SEÑALAMIENTO, CARGA DEL PRODUCTO DE LA LIMPIEZA, ACARREO, DESCARGA Y DISPOSICIÓN EN EL BANCO DE DESPERDICIO O SITIO DE ACOPIO PROPUESTO POR EL CONTRATISTA Y AUTORIZADO POR LA DEPENDENCIA, CUMPLIENDO CON LAS LEYES Y REGLAMENTOS DE PROTECCIÓN ECOLÓGICA VIGENTES, CONSIDERANDO TODOS LOS ELEMENTOS NECESARIOS PARA SU CORRECTA EJECUCIÓN. (EP-CSV-CAR-DSC-3-3-01-001/13).</t>
  </si>
  <si>
    <t>HA</t>
  </si>
  <si>
    <t>ARROPE DE TALUDES CON MATERIAL PROCEDENTE DE CORTES Y/O DESPALMES DE MATERIALES UTILIZABLES, DONDE LO INDIQUE LA SECRETARÍA, CONSIDERANDO: ACARREOS CON TRACTOR HASTA 1 HECTÓMETRO, SU TENDIDO, BANDEADO, MANO DE OBRA Y HERRAMIENTA.</t>
  </si>
  <si>
    <t>ESTRUCTURAS Y OBRAS DE DRENAJE</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</si>
  <si>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</si>
  <si>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P.U.O.T. (INCISO I. DE LA NORMA N-CTR-CAR-1-03-006) A) CON CONCRETO HIDRÁULICO DE F'C=150 KG/CM2 Y 0.12 M2 DE ÁREA POR METRO, SEGÚN SU TIPO Y DONDE LO INDIQUE EL PROYECTO.</t>
  </si>
  <si>
    <t>BORDILLOS DE CONCRETO HIDRÁULICO (P.U.O.T.) DE F'C=150 KG/CM2, T.M.A. 3/4" DE FORMA TRAPEZOIDAL CON BASE DE 15 CM Y CORONA 8 CM Y UNA ALTURA DE 12 CM, CONSIDERANDO REFUERZO CON VARILLA DE ANCLAJE DE 5/8" LINEALMENTE Y ANCLAS @ 2.00 MTS DE 20 CM. EL CONCEPTO INCLUYE: CIMBRA, FABRICACIÓN EN OBRA DE CONCRETO HIDRÁULICO, CARRETILLEO DEL CONCRETO AL SITIO DE UTILIZACIÓN, FORMACIÓN Y TERMINADO DE BORDILLO, CURADO, DESCIMBRADO, SUMINISTRO DE LOS MATERIALES, DESPERDICIOS, HERRAMIENTA, EQUIPO, MANO DE OBRA Y TODO LO NECESARIO PARA SU CORRECTA EJECUCIÓN (INCISO J DE LA NORMA N-CTR-CAR-1-03-007).</t>
  </si>
  <si>
    <t>RECUPERACIÓN EN FRIO DE PAVIMENTOS ASFALTICOS MEDIANTE DESINTEGRACIÓN MECÁNICA DE LA CARPETA ASFÁLTICA EXISTENTE Y PARTE O LA TOTALIDAD DEL MATERIAL DE BASE O SUBBASE EN LOS ESTRATOS PRESENTES HASTA UN ESPESOR DE 25 CM O HASTA DONDE LO DICTAMINE EL ESTUDIO DE MECÁNICA DE SUELOS, PROCESO EFECTUADO POR MEDIOS MECÁNICOS CON RECUPERADORA O EQUIPO SIMILAR PARA RECUPERADO EN FRIO, CONSIDERANDO REMEZCLAR EN EL LUGAR EL MATERIAL RECUPERADO CON UN 30% DE MATERIALES PÉTREOS NUEVOS, Y 35 KG DE CEMENTOS GRIS O ASI LO INDIQUE LA MECÁNICA DE SUELOS, INCLUYE: TENDIDO, HOMOGENEIZADO, CONFORMADO, AFINE Y COMPACTACIÓN DEL MATERIAL COMO BASE HIDRÁULICA DE 25 CM DE ESPESOR COMPACTO O COMO LA CAPA ESTRUCTURAL QUE DETERMINE EL PROYECTO Y EL DICTAMEN DE LABORATORIO YA SEA COMO CAPA DE BASE, SUBBASE O SUBRASANTE DEBIENDO PRESENTAR UN GRADO DE COMPACTACIÓN DEL 100% DE SU P.V.S.M. DE LA PRUEBA AASHTO MODIFICADA; CONSIDERANDO EL EQUIPO, HERRAMIENTA, MANO DE OBRA, SEÑALAMIENTO Y TODO LO NECESARIO PARA SU CORRECTA EJECUCIÓN. (N-CSV-CAR-4-02-001/03)</t>
  </si>
  <si>
    <t>SUMINISTRO Y APLICACIÓN DE RIEGO DE IMPREGNACIÓN CON EMULSIÓN ASFÁLTICA PARA IMPREGNACIÓN (ECI-60) EN UNA PROPORCIÓN PROMEDIO DE 1.5 LT/M2, INCLUYE: POREO CON ARENA, COSTO DE ADQUISICIÓN DE LA EMULSIÓN, TRASLADOS, CALENTAMIENTOS, BOMBEO, RECIRCULACIONES, BARRIDO DE LA SUPERFICIE PREVIO A LA COLOCACIÓN DEL PRODUCTO ASFÁLTICO, APLICACIÓN DEL MATERIAL, HERRAMIENTAS, EQUIPO, MANO DE OBRA, SEÑALAMIENTOS, EL TIEMPO DE LOS EQUIPOS Y VEHÍCULOS EMPLEADOS Y TODO LO NECESARIO PARA SU CORRECTA EJECUCIÓN. (INCISO J.1 DE LA NORMA N-CTR-CAR-1-04-004)</t>
  </si>
  <si>
    <t>HUELLAS DE RODAMIENTO PARA EMPEDRADO CON UN ESPESOR DE 15 CM, A BASE DE CONCRETO F'C=250 KG/CM2, REFORZADO CON MALLA ELECTROSOLDADA 6-6/10-10, TERMINADO ESTAMPADO. INCLUYE: MATERIALES, CIMBRA EN FRONTERAS, COLADO, VIBRADO, CURADO, DESCIMBRA, MANO DE OBRA Y HERRAMIENTA.</t>
  </si>
  <si>
    <t>PAVIMENTO DE EMPEDRADO AHOGADO EN CONCRETO F'C=250 KG/CM2 DE 15 CMS DE ESPESOR EN PROPORCIÓN: PIEDRA PARA EMPEDRADO 30% Y CONCRETO F'C=250 KG/CM2 70%. INCLUYE: MATERIALES, MANO DE OBRA, HERRAMIENTA, ACARREO DE LOS MATERIALES A 1RA ESTACIÓN 20.00 M, TERMINADO ENRASADO, Y TODO LO NECESARIO PARA SU CORRECTA EJECUCIÓN</t>
  </si>
  <si>
    <t>SEÑALAMIENTO</t>
  </si>
  <si>
    <t>A4.1</t>
  </si>
  <si>
    <t>SEÑALAMIENTO HORIZONTAL</t>
  </si>
  <si>
    <t>SUMINISTRO Y APLICACIÓN DE RAYA EN ORILLA DEL CAMINO O DE CALZADA, CONTINUA, SENCILLA DE 15 CMS DE ANCHO, PINTURA TIPO TRAFICO COLOR AMARILLA APLICANDO 1.7 LTS/M² CUMPLIENDO ESPESOR HÚMEDO 35 MILÉSIMAS DE PULGADA, POR UNIDAD DE OBRA TERMINADA, APLICANDO DE 0.7 KG DE MICROESFERA POR M² (1.2 KG/LITRO DE PINTURA), NO EXHIBA ROCIADO EXCESIVO (BRISEADO) EN LAS ORILLAS DE LA LÍNEA DE MARCA, DICHAS LÍNEAS SEAN RECTAS A SIMPLE VISTA. (CLASIFICACIÓN M-1.2)</t>
  </si>
  <si>
    <t>SUMINISTRO Y COLOCACIÓN DE VIALETAS EN RAYA CONTINUA Y/O DISCONTINUA, CON REFLEJANTE COLOR AMARILLO Y/O BLANCA EN UNA O DOS CARAS POR UNIDAD DE OBRA TERMINADA, INCLUYE: MATERIALES, EPOXICO PARA ANCLAJE, MANO DE OBRA, EQUIPO Y HERRAMIENTA.</t>
  </si>
  <si>
    <t>A4.2</t>
  </si>
  <si>
    <t>SEÑALAMIENTO VERTICAL</t>
  </si>
  <si>
    <t>SUMINISTRO Y COLOCACIÓN DE SEÑAL DE 86 X 86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</si>
  <si>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</si>
  <si>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TRES (3) TABLEROS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</si>
  <si>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FANTASMAS DE 13 CM. DE DIÁMETRO Y 110 CM. DE ALTURA, DE CONCRETO HIDRÁULICO (CLASIFICACIÓN OD-6), INCLUYE: MATERIALES, MANO DE OBRA, EQUIPO Y HERRAMIENTA.</t>
  </si>
  <si>
    <t>SIOP-001</t>
  </si>
  <si>
    <t>SIOP-002</t>
  </si>
  <si>
    <t>SIOP-003</t>
  </si>
  <si>
    <t>SIOP-004</t>
  </si>
  <si>
    <t>SIOP-005</t>
  </si>
  <si>
    <t>SIOP-006</t>
  </si>
  <si>
    <t>SIOP-007</t>
  </si>
  <si>
    <t>SIOP-008</t>
  </si>
  <si>
    <t>SIOP-009</t>
  </si>
  <si>
    <t>SIOP-010</t>
  </si>
  <si>
    <t>SIOP-011</t>
  </si>
  <si>
    <t>SIOP-012</t>
  </si>
  <si>
    <t>SIOP-013</t>
  </si>
  <si>
    <t>SIOP-014</t>
  </si>
  <si>
    <t>SIOP-015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</si>
</sst>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 numFmtId="169"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114">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164" fontId="11" fillId="0" borderId="0" xfId="22" applyNumberFormat="1" applyFont="1" applyAlignment="1">
      <alignment vertical="top"/>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168" fontId="9" fillId="0" borderId="0" xfId="26" applyNumberFormat="1" applyFont="1" applyAlignment="1">
      <alignmen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43" fontId="5" fillId="0" borderId="0" xfId="26" applyFont="1" applyAlignment="1">
      <alignment horizontal="center" vertical="center"/>
    </xf>
    <xf numFmtId="43" fontId="9" fillId="0" borderId="0" xfId="26" applyFont="1" applyAlignment="1">
      <alignment vertical="top"/>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9" fontId="9" fillId="0" borderId="0" xfId="27" applyNumberFormat="1" applyFont="1" applyAlignment="1">
      <alignment horizontal="right" vertical="center"/>
    </xf>
    <xf numFmtId="0" fontId="11"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164" fontId="15" fillId="0" borderId="0" xfId="25" applyNumberFormat="1" applyFont="1" applyFill="1" applyAlignment="1">
      <alignment horizontal="right" vertical="top"/>
    </xf>
    <xf numFmtId="0" fontId="9" fillId="0" borderId="0" xfId="20" applyFont="1" applyAlignment="1">
      <alignment horizontal="justify" vertical="top" wrapText="1"/>
      <protection/>
    </xf>
    <xf numFmtId="164" fontId="9" fillId="0" borderId="0" xfId="25" applyNumberFormat="1" applyFont="1" applyFill="1" applyAlignment="1">
      <alignment horizontal="right" vertical="top"/>
    </xf>
    <xf numFmtId="164" fontId="9" fillId="0" borderId="0" xfId="22" applyNumberFormat="1" applyFont="1" applyFill="1" applyAlignment="1">
      <alignment vertical="top"/>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 name="Porcentaje" xfId="27"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79"/>
  <sheetViews>
    <sheetView showGridLines="0" showZeros="0" tabSelected="1" view="pageBreakPreview" zoomScaleNormal="100" zoomScaleSheetLayoutView="100" workbookViewId="0" topLeftCell="A9">
      <selection pane="topLeft" activeCell="E20" sqref="E20:E39"/>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0" width="14.1428571428571" style="63" bestFit="1" customWidth="1"/>
    <col min="11" max="16384" width="9.14285714285714" style="5"/>
  </cols>
  <sheetData>
    <row r="1" spans="1:7" ht="15">
      <c r="A1" s="3"/>
      <c r="B1" s="1" t="s">
        <v>11</v>
      </c>
      <c r="C1" s="91" t="s">
        <v>27</v>
      </c>
      <c r="D1" s="92"/>
      <c r="E1" s="92"/>
      <c r="F1" s="93"/>
      <c r="G1" s="4"/>
    </row>
    <row r="2" spans="1:7" ht="15">
      <c r="A2" s="6"/>
      <c r="B2" s="2" t="s">
        <v>12</v>
      </c>
      <c r="C2" s="7"/>
      <c r="D2" s="8"/>
      <c r="E2" s="8"/>
      <c r="F2" s="9"/>
      <c r="G2" s="10"/>
    </row>
    <row r="3" spans="1:7" ht="33.75" customHeight="1">
      <c r="A3" s="6"/>
      <c r="B3" s="35" t="s">
        <v>25</v>
      </c>
      <c r="C3" s="98" t="s">
        <v>36</v>
      </c>
      <c r="D3" s="99"/>
      <c r="E3" s="99"/>
      <c r="F3" s="100"/>
      <c r="G3" s="10"/>
    </row>
    <row r="4" spans="1:7" ht="12.75" customHeight="1">
      <c r="A4" s="6"/>
      <c r="B4" s="89"/>
      <c r="C4" s="98"/>
      <c r="D4" s="99"/>
      <c r="E4" s="99"/>
      <c r="F4" s="100"/>
      <c r="G4" s="10"/>
    </row>
    <row r="5" spans="1:7" ht="18.75" customHeight="1" thickBot="1">
      <c r="A5" s="6"/>
      <c r="B5" s="90"/>
      <c r="C5" s="101"/>
      <c r="D5" s="102"/>
      <c r="E5" s="102"/>
      <c r="F5" s="103"/>
      <c r="G5" s="10"/>
    </row>
    <row r="6" spans="1:7" ht="13.5" customHeight="1">
      <c r="A6" s="6"/>
      <c r="B6" s="11" t="s">
        <v>0</v>
      </c>
      <c r="C6" s="94" t="s">
        <v>20</v>
      </c>
      <c r="D6" s="95"/>
      <c r="E6" s="95"/>
      <c r="F6" s="12"/>
      <c r="G6" s="10"/>
    </row>
    <row r="7" spans="1:7" ht="15">
      <c r="A7" s="6"/>
      <c r="B7" s="107" t="s">
        <v>37</v>
      </c>
      <c r="C7" s="96" t="s">
        <v>21</v>
      </c>
      <c r="D7" s="97"/>
      <c r="E7" s="97"/>
      <c r="F7" s="13"/>
      <c r="G7" s="10"/>
    </row>
    <row r="8" spans="1:7" ht="17.25" customHeight="1">
      <c r="A8" s="6"/>
      <c r="B8" s="107"/>
      <c r="C8" s="96" t="s">
        <v>1</v>
      </c>
      <c r="D8" s="97"/>
      <c r="E8" s="97"/>
      <c r="F8" s="14"/>
      <c r="G8" s="10"/>
    </row>
    <row r="9" spans="1:7" ht="14.25" customHeight="1" thickBot="1">
      <c r="A9" s="6"/>
      <c r="B9" s="108"/>
      <c r="C9" s="105" t="s">
        <v>13</v>
      </c>
      <c r="D9" s="106"/>
      <c r="E9" s="106"/>
      <c r="F9" s="15"/>
      <c r="G9" s="16"/>
    </row>
    <row r="10" spans="1:7" ht="17.25" customHeight="1">
      <c r="A10" s="6"/>
      <c r="B10" s="17" t="s">
        <v>16</v>
      </c>
      <c r="C10" s="91" t="s">
        <v>17</v>
      </c>
      <c r="D10" s="92"/>
      <c r="E10" s="92"/>
      <c r="F10" s="93"/>
      <c r="G10" s="36" t="s">
        <v>26</v>
      </c>
    </row>
    <row r="11" spans="1:7" ht="15">
      <c r="A11" s="6"/>
      <c r="B11" s="109"/>
      <c r="C11" s="18">
        <v>0</v>
      </c>
      <c r="D11" s="19"/>
      <c r="E11" s="19"/>
      <c r="F11" s="20"/>
      <c r="G11" s="21" t="s">
        <v>35</v>
      </c>
    </row>
    <row r="12" spans="1:7" ht="15.75" customHeight="1" thickBot="1">
      <c r="A12" s="22"/>
      <c r="B12" s="110"/>
      <c r="C12" s="23"/>
      <c r="D12" s="24"/>
      <c r="E12" s="24"/>
      <c r="F12" s="25"/>
      <c r="G12" s="26"/>
    </row>
    <row r="13" spans="4:4" ht="15.75" thickBot="1">
      <c r="D13" s="27"/>
    </row>
    <row r="14" spans="1:7" ht="15.75" customHeight="1" thickBot="1">
      <c r="A14" s="111" t="s">
        <v>22</v>
      </c>
      <c r="B14" s="112"/>
      <c r="C14" s="112"/>
      <c r="D14" s="112"/>
      <c r="E14" s="112"/>
      <c r="F14" s="112"/>
      <c r="G14" s="113"/>
    </row>
    <row r="15" spans="1:7" ht="15.75" thickBot="1">
      <c r="A15" s="28"/>
      <c r="B15" s="28"/>
      <c r="C15" s="28"/>
      <c r="D15" s="28"/>
      <c r="E15" s="28"/>
      <c r="F15" s="28"/>
      <c r="G15" s="28"/>
    </row>
    <row r="16" spans="1:10" s="33" customFormat="1" ht="30.75" thickBot="1">
      <c r="A16" s="29" t="s">
        <v>2</v>
      </c>
      <c r="B16" s="30" t="s">
        <v>3</v>
      </c>
      <c r="C16" s="30" t="s">
        <v>4</v>
      </c>
      <c r="D16" s="30" t="s">
        <v>5</v>
      </c>
      <c r="E16" s="31" t="s">
        <v>18</v>
      </c>
      <c r="F16" s="31" t="s">
        <v>19</v>
      </c>
      <c r="G16" s="32" t="s">
        <v>6</v>
      </c>
      <c r="H16" s="71"/>
      <c r="I16" s="71"/>
      <c r="J16" s="71"/>
    </row>
    <row r="17" spans="1:7" ht="44.25" customHeight="1">
      <c r="A17" s="38"/>
      <c r="B17" s="39" t="str">
        <f>+B7</f>
        <v>Pavimentación con zampeado y huellas de concreto de la carretera Sin Código, tramo Huacasco - La Hiedrita, en el municipio de Santa María de los Ángeles, Jalisco.</v>
      </c>
      <c r="C17" s="40"/>
      <c r="D17" s="41"/>
      <c r="E17" s="77"/>
      <c r="F17" s="43"/>
      <c r="G17" s="44"/>
    </row>
    <row r="18" spans="1:7" ht="12.95" customHeight="1">
      <c r="A18" s="45" t="s">
        <v>14</v>
      </c>
      <c r="B18" s="78" t="s">
        <v>38</v>
      </c>
      <c r="C18" s="79"/>
      <c r="D18" s="80"/>
      <c r="E18" s="64"/>
      <c r="F18" s="81"/>
      <c r="G18" s="82">
        <f>G19+G22+G26+G31</f>
        <v>0</v>
      </c>
    </row>
    <row r="19" spans="1:7" ht="15">
      <c r="A19" s="47" t="s">
        <v>15</v>
      </c>
      <c r="B19" s="47" t="s">
        <v>39</v>
      </c>
      <c r="C19" s="48"/>
      <c r="D19" s="49"/>
      <c r="E19" s="83"/>
      <c r="F19" s="51"/>
      <c r="G19" s="52">
        <f>SUM(G20:G21)</f>
        <v>0</v>
      </c>
    </row>
    <row r="20" spans="1:7" ht="123.75">
      <c r="A20" s="38" t="s">
        <v>62</v>
      </c>
      <c r="B20" s="84" t="s">
        <v>40</v>
      </c>
      <c r="C20" s="40" t="s">
        <v>41</v>
      </c>
      <c r="D20" s="55">
        <v>0.23</v>
      </c>
      <c r="E20" s="85"/>
      <c r="F20" s="40" t="str" cm="1">
        <f t="array" ref="F20">+numtext(E20)</f>
        <v>CERO PESOS 00/100 M.N.</v>
      </c>
      <c r="G20" s="86">
        <f>+ROUND(E20*D20,2)</f>
        <v>0</v>
      </c>
    </row>
    <row r="21" spans="1:7" ht="45">
      <c r="A21" s="38" t="s">
        <v>63</v>
      </c>
      <c r="B21" s="84" t="s">
        <v>42</v>
      </c>
      <c r="C21" s="40" t="s">
        <v>29</v>
      </c>
      <c r="D21" s="55">
        <v>62.25</v>
      </c>
      <c r="E21" s="85"/>
      <c r="F21" s="40" t="str" cm="1">
        <f t="array" ref="F21">+numtext(E21)</f>
        <v>CERO PESOS 00/100 M.N.</v>
      </c>
      <c r="G21" s="86">
        <f>+ROUND(E21*D21,2)</f>
        <v>0</v>
      </c>
    </row>
    <row r="22" spans="1:7" ht="15">
      <c r="A22" s="47" t="s">
        <v>31</v>
      </c>
      <c r="B22" s="47" t="s">
        <v>43</v>
      </c>
      <c r="C22" s="48"/>
      <c r="D22" s="49"/>
      <c r="E22" s="85"/>
      <c r="F22" s="40"/>
      <c r="G22" s="52">
        <f>SUM(G23:G25)</f>
        <v>0</v>
      </c>
    </row>
    <row r="23" spans="1:7" ht="56.25">
      <c r="A23" s="38" t="s">
        <v>64</v>
      </c>
      <c r="B23" s="84" t="s">
        <v>44</v>
      </c>
      <c r="C23" s="40" t="s">
        <v>30</v>
      </c>
      <c r="D23" s="55">
        <v>378.69</v>
      </c>
      <c r="E23" s="85"/>
      <c r="F23" s="40" t="str" cm="1">
        <f t="array" ref="F23">+numtext(E23)</f>
        <v>CERO PESOS 00/100 M.N.</v>
      </c>
      <c r="G23" s="86">
        <f t="shared" si="0" ref="G23:G25">+ROUND(E23*D23,2)</f>
        <v>0</v>
      </c>
    </row>
    <row r="24" spans="1:7" ht="33.75">
      <c r="A24" s="38" t="s">
        <v>65</v>
      </c>
      <c r="B24" s="84" t="s">
        <v>45</v>
      </c>
      <c r="C24" s="40" t="s">
        <v>30</v>
      </c>
      <c r="D24" s="55">
        <v>20.60</v>
      </c>
      <c r="E24" s="85"/>
      <c r="F24" s="40" t="str" cm="1">
        <f t="array" ref="F24">+numtext(E24)</f>
        <v>CERO PESOS 00/100 M.N.</v>
      </c>
      <c r="G24" s="86">
        <f t="shared" si="0"/>
        <v>0</v>
      </c>
    </row>
    <row r="25" spans="1:7" ht="112.5">
      <c r="A25" s="38" t="s">
        <v>66</v>
      </c>
      <c r="B25" s="84" t="s">
        <v>46</v>
      </c>
      <c r="C25" s="40" t="s">
        <v>30</v>
      </c>
      <c r="D25" s="55">
        <v>210.02</v>
      </c>
      <c r="E25" s="85"/>
      <c r="F25" s="40" t="str" cm="1">
        <f t="array" ref="F25">+numtext(E25)</f>
        <v>CERO PESOS 00/100 M.N.</v>
      </c>
      <c r="G25" s="86">
        <f t="shared" si="0"/>
        <v>0</v>
      </c>
    </row>
    <row r="26" spans="1:7" ht="15">
      <c r="A26" s="47" t="s">
        <v>33</v>
      </c>
      <c r="B26" s="47" t="s">
        <v>32</v>
      </c>
      <c r="C26" s="48"/>
      <c r="D26" s="49"/>
      <c r="E26" s="85"/>
      <c r="F26" s="40"/>
      <c r="G26" s="52">
        <f>SUM(G27:G30)</f>
        <v>0</v>
      </c>
    </row>
    <row r="27" spans="1:7" ht="202.5">
      <c r="A27" s="38" t="s">
        <v>67</v>
      </c>
      <c r="B27" s="84" t="s">
        <v>47</v>
      </c>
      <c r="C27" s="40" t="s">
        <v>29</v>
      </c>
      <c r="D27" s="55">
        <v>487.76</v>
      </c>
      <c r="E27" s="85"/>
      <c r="F27" s="40" t="str" cm="1">
        <f t="array" ref="F27">+numtext(E27)</f>
        <v>CERO PESOS 00/100 M.N.</v>
      </c>
      <c r="G27" s="86">
        <f t="shared" si="1" ref="G27:G34">+ROUND(E27*D27,2)</f>
        <v>0</v>
      </c>
    </row>
    <row r="28" spans="1:7" ht="101.25">
      <c r="A28" s="38" t="s">
        <v>68</v>
      </c>
      <c r="B28" s="84" t="s">
        <v>48</v>
      </c>
      <c r="C28" s="40" t="s">
        <v>24</v>
      </c>
      <c r="D28" s="55">
        <v>2120.7</v>
      </c>
      <c r="E28" s="85"/>
      <c r="F28" s="40" t="str" cm="1">
        <f t="array" ref="F28">+numtext(E28)</f>
        <v>CERO PESOS 00/100 M.N.</v>
      </c>
      <c r="G28" s="86">
        <f t="shared" si="1"/>
        <v>0</v>
      </c>
    </row>
    <row r="29" spans="1:7" ht="56.25">
      <c r="A29" s="38" t="s">
        <v>69</v>
      </c>
      <c r="B29" s="84" t="s">
        <v>49</v>
      </c>
      <c r="C29" s="40" t="s">
        <v>24</v>
      </c>
      <c r="D29" s="55">
        <v>1412.93</v>
      </c>
      <c r="E29" s="85"/>
      <c r="F29" s="40" t="str" cm="1">
        <f t="array" ref="F29">+numtext(E29)</f>
        <v>CERO PESOS 00/100 M.N.</v>
      </c>
      <c r="G29" s="86">
        <f t="shared" si="1"/>
        <v>0</v>
      </c>
    </row>
    <row r="30" spans="1:7" ht="67.5">
      <c r="A30" s="38" t="s">
        <v>70</v>
      </c>
      <c r="B30" s="84" t="s">
        <v>50</v>
      </c>
      <c r="C30" s="40" t="s">
        <v>24</v>
      </c>
      <c r="D30" s="55">
        <v>824.21</v>
      </c>
      <c r="E30" s="85"/>
      <c r="F30" s="40" t="str" cm="1">
        <f t="array" ref="F30">+numtext(E30)</f>
        <v>CERO PESOS 00/100 M.N.</v>
      </c>
      <c r="G30" s="86">
        <f t="shared" si="1"/>
        <v>0</v>
      </c>
    </row>
    <row r="31" spans="1:7" ht="15">
      <c r="A31" s="47" t="s">
        <v>34</v>
      </c>
      <c r="B31" s="47" t="s">
        <v>51</v>
      </c>
      <c r="C31" s="48"/>
      <c r="D31" s="49"/>
      <c r="E31" s="85"/>
      <c r="F31" s="40"/>
      <c r="G31" s="52">
        <f>G32+G35</f>
        <v>0</v>
      </c>
    </row>
    <row r="32" spans="1:7" ht="15">
      <c r="A32" s="68" t="s">
        <v>52</v>
      </c>
      <c r="B32" s="69" t="s">
        <v>53</v>
      </c>
      <c r="C32" s="53"/>
      <c r="D32" s="54"/>
      <c r="E32" s="85"/>
      <c r="F32" s="40"/>
      <c r="G32" s="87">
        <f>SUM(G33:G34)</f>
        <v>0</v>
      </c>
    </row>
    <row r="33" spans="1:7" ht="90">
      <c r="A33" s="38" t="s">
        <v>71</v>
      </c>
      <c r="B33" s="84" t="s">
        <v>54</v>
      </c>
      <c r="C33" s="40" t="s">
        <v>30</v>
      </c>
      <c r="D33" s="55">
        <v>883.94</v>
      </c>
      <c r="E33" s="85"/>
      <c r="F33" s="40" t="str" cm="1">
        <f t="array" ref="F33">+numtext(E33)</f>
        <v>CERO PESOS 00/100 M.N.</v>
      </c>
      <c r="G33" s="86">
        <f t="shared" si="1"/>
        <v>0</v>
      </c>
    </row>
    <row r="34" spans="1:7" ht="45">
      <c r="A34" s="38" t="s">
        <v>72</v>
      </c>
      <c r="B34" s="84" t="s">
        <v>55</v>
      </c>
      <c r="C34" s="40" t="s">
        <v>28</v>
      </c>
      <c r="D34" s="55">
        <v>29</v>
      </c>
      <c r="E34" s="85"/>
      <c r="F34" s="40" t="str" cm="1">
        <f t="array" ref="F34">+numtext(E34)</f>
        <v>CERO PESOS 00/100 M.N.</v>
      </c>
      <c r="G34" s="86">
        <f t="shared" si="1"/>
        <v>0</v>
      </c>
    </row>
    <row r="35" spans="1:7" ht="15">
      <c r="A35" s="68" t="s">
        <v>56</v>
      </c>
      <c r="B35" s="69" t="s">
        <v>57</v>
      </c>
      <c r="C35" s="53"/>
      <c r="D35" s="54"/>
      <c r="E35" s="85"/>
      <c r="F35" s="40"/>
      <c r="G35" s="87">
        <f>SUM(G36:G39)</f>
        <v>0</v>
      </c>
    </row>
    <row r="36" spans="1:7" ht="168.75">
      <c r="A36" s="38" t="s">
        <v>73</v>
      </c>
      <c r="B36" s="84" t="s">
        <v>58</v>
      </c>
      <c r="C36" s="40" t="s">
        <v>28</v>
      </c>
      <c r="D36" s="55">
        <v>4</v>
      </c>
      <c r="E36" s="85"/>
      <c r="F36" s="40" t="str" cm="1">
        <f t="array" ref="F36">+numtext(E36)</f>
        <v>CERO PESOS 00/100 M.N.</v>
      </c>
      <c r="G36" s="86">
        <f t="shared" si="2" ref="G36:G39">+ROUND(E36*D36,2)</f>
        <v>0</v>
      </c>
    </row>
    <row r="37" spans="1:7" ht="168.75">
      <c r="A37" s="38" t="s">
        <v>74</v>
      </c>
      <c r="B37" s="84" t="s">
        <v>59</v>
      </c>
      <c r="C37" s="40" t="s">
        <v>28</v>
      </c>
      <c r="D37" s="55">
        <v>1</v>
      </c>
      <c r="E37" s="85"/>
      <c r="F37" s="40" t="str" cm="1">
        <f t="array" ref="F37">+numtext(E37)</f>
        <v>CERO PESOS 00/100 M.N.</v>
      </c>
      <c r="G37" s="86">
        <f t="shared" si="2"/>
        <v>0</v>
      </c>
    </row>
    <row r="38" spans="1:7" ht="180">
      <c r="A38" s="38" t="s">
        <v>75</v>
      </c>
      <c r="B38" s="84" t="s">
        <v>60</v>
      </c>
      <c r="C38" s="40" t="s">
        <v>28</v>
      </c>
      <c r="D38" s="55">
        <v>1</v>
      </c>
      <c r="E38" s="85"/>
      <c r="F38" s="40" t="str" cm="1">
        <f t="array" ref="F38">+numtext(E38)</f>
        <v>CERO PESOS 00/100 M.N.</v>
      </c>
      <c r="G38" s="86">
        <f t="shared" si="2"/>
        <v>0</v>
      </c>
    </row>
    <row r="39" spans="1:7" ht="33.75">
      <c r="A39" s="38" t="s">
        <v>76</v>
      </c>
      <c r="B39" s="84" t="s">
        <v>61</v>
      </c>
      <c r="C39" s="40" t="s">
        <v>28</v>
      </c>
      <c r="D39" s="55">
        <v>6</v>
      </c>
      <c r="E39" s="85"/>
      <c r="F39" s="40" t="str" cm="1">
        <f t="array" ref="F39">+numtext(E39)</f>
        <v>CERO PESOS 00/100 M.N.</v>
      </c>
      <c r="G39" s="86">
        <f t="shared" si="2"/>
        <v>0</v>
      </c>
    </row>
    <row r="40" spans="1:7" ht="12.95" customHeight="1">
      <c r="A40" s="53"/>
      <c r="B40" s="53"/>
      <c r="C40" s="53"/>
      <c r="D40" s="54"/>
      <c r="E40" s="53"/>
      <c r="F40" s="53"/>
      <c r="G40" s="53"/>
    </row>
    <row r="41" spans="1:7" ht="15">
      <c r="A41" s="56"/>
      <c r="B41" s="57" t="s">
        <v>23</v>
      </c>
      <c r="C41" s="57"/>
      <c r="D41" s="58"/>
      <c r="E41" s="56"/>
      <c r="F41" s="56"/>
      <c r="G41" s="56">
        <f>D41*E41</f>
        <v>0</v>
      </c>
    </row>
    <row r="42" spans="1:7" ht="33.75">
      <c r="A42" s="53"/>
      <c r="B42" s="76" t="str">
        <f>+B17</f>
        <v>Pavimentación con zampeado y huellas de concreto de la carretera Sin Código, tramo Huacasco - La Hiedrita, en el municipio de Santa María de los Ángeles, Jalisco.</v>
      </c>
      <c r="C42" s="53"/>
      <c r="D42" s="54"/>
      <c r="E42" s="53"/>
      <c r="F42" s="53"/>
      <c r="G42" s="53"/>
    </row>
    <row r="43" spans="1:7" ht="15">
      <c r="A43" s="47"/>
      <c r="B43" s="47"/>
      <c r="C43" s="48"/>
      <c r="D43" s="49"/>
      <c r="E43" s="50"/>
      <c r="F43" s="51"/>
      <c r="G43" s="52"/>
    </row>
    <row r="44" spans="1:7" ht="15">
      <c r="A44" s="45" t="s">
        <v>14</v>
      </c>
      <c r="B44" s="46" t="str">
        <f t="shared" si="3" ref="B44:B50">+VLOOKUP($A44,$A$17:$G$40,2,0)</f>
        <v>RECONSTRUCCIÓN DEL CADENAMIENTO 0+000 al 0+400</v>
      </c>
      <c r="C44" s="53"/>
      <c r="D44" s="54"/>
      <c r="E44" s="53"/>
      <c r="F44" s="53"/>
      <c r="G44" s="75">
        <f t="shared" si="4" ref="G44:G50">+VLOOKUP($A44,$A$17:$G$40,7,0)</f>
        <v>0</v>
      </c>
    </row>
    <row r="45" spans="1:7" ht="15">
      <c r="A45" s="47" t="s">
        <v>15</v>
      </c>
      <c r="B45" s="47" t="str">
        <f t="shared" si="3"/>
        <v>TERRACERÍAS</v>
      </c>
      <c r="C45" s="48"/>
      <c r="D45" s="49"/>
      <c r="E45" s="50"/>
      <c r="F45" s="51"/>
      <c r="G45" s="52">
        <f t="shared" si="4"/>
        <v>0</v>
      </c>
    </row>
    <row r="46" spans="1:7" ht="15">
      <c r="A46" s="47" t="s">
        <v>31</v>
      </c>
      <c r="B46" s="47" t="str">
        <f t="shared" si="3"/>
        <v>ESTRUCTURAS Y OBRAS DE DRENAJE</v>
      </c>
      <c r="C46" s="48"/>
      <c r="D46" s="49"/>
      <c r="E46" s="50"/>
      <c r="F46" s="51"/>
      <c r="G46" s="52">
        <f t="shared" si="4"/>
        <v>0</v>
      </c>
    </row>
    <row r="47" spans="1:7" ht="15">
      <c r="A47" s="47" t="s">
        <v>33</v>
      </c>
      <c r="B47" s="47" t="str">
        <f t="shared" si="3"/>
        <v>PAVIMENTOS</v>
      </c>
      <c r="C47" s="48"/>
      <c r="D47" s="49"/>
      <c r="E47" s="50"/>
      <c r="F47" s="51"/>
      <c r="G47" s="52">
        <f t="shared" si="4"/>
        <v>0</v>
      </c>
    </row>
    <row r="48" spans="1:7" ht="15">
      <c r="A48" s="47" t="s">
        <v>34</v>
      </c>
      <c r="B48" s="47" t="str">
        <f t="shared" si="3"/>
        <v>SEÑALAMIENTO</v>
      </c>
      <c r="C48" s="48"/>
      <c r="D48" s="49"/>
      <c r="E48" s="50"/>
      <c r="F48" s="51"/>
      <c r="G48" s="52">
        <f t="shared" si="4"/>
        <v>0</v>
      </c>
    </row>
    <row r="49" spans="1:14" ht="15">
      <c r="A49" s="68" t="s">
        <v>52</v>
      </c>
      <c r="B49" s="69" t="str">
        <f t="shared" si="3"/>
        <v>SEÑALAMIENTO HORIZONTAL</v>
      </c>
      <c r="C49" s="53"/>
      <c r="D49" s="54"/>
      <c r="E49" s="53"/>
      <c r="F49" s="53"/>
      <c r="G49" s="70">
        <f t="shared" si="4"/>
        <v>0</v>
      </c>
      <c r="H49" s="72"/>
      <c r="I49" s="72"/>
      <c r="J49" s="73"/>
      <c r="K49" s="66"/>
      <c r="L49" s="59"/>
      <c r="M49" s="59"/>
      <c r="N49" s="59"/>
    </row>
    <row r="50" spans="1:14" ht="15">
      <c r="A50" s="68" t="s">
        <v>56</v>
      </c>
      <c r="B50" s="69" t="str">
        <f t="shared" si="3"/>
        <v>SEÑALAMIENTO VERTICAL</v>
      </c>
      <c r="C50" s="53"/>
      <c r="D50" s="54"/>
      <c r="E50" s="53"/>
      <c r="F50" s="53"/>
      <c r="G50" s="70">
        <f t="shared" si="4"/>
        <v>0</v>
      </c>
      <c r="H50" s="72"/>
      <c r="I50" s="72"/>
      <c r="J50" s="73"/>
      <c r="K50" s="66"/>
      <c r="L50" s="59"/>
      <c r="M50" s="59"/>
      <c r="N50" s="59"/>
    </row>
    <row r="51" spans="1:7" ht="15">
      <c r="A51" s="47"/>
      <c r="B51" s="47"/>
      <c r="C51" s="48"/>
      <c r="D51" s="49"/>
      <c r="E51" s="50"/>
      <c r="F51" s="51"/>
      <c r="G51" s="52"/>
    </row>
    <row r="52" spans="1:7" ht="15">
      <c r="A52" s="47"/>
      <c r="B52" s="47"/>
      <c r="C52" s="48"/>
      <c r="D52" s="49"/>
      <c r="E52" s="50"/>
      <c r="F52" s="51"/>
      <c r="G52" s="52"/>
    </row>
    <row r="53" spans="1:7" ht="15">
      <c r="A53" s="47"/>
      <c r="B53" s="47"/>
      <c r="C53" s="48"/>
      <c r="D53" s="49"/>
      <c r="E53" s="50"/>
      <c r="F53" s="51"/>
      <c r="G53" s="52"/>
    </row>
    <row r="54" spans="1:7" ht="15">
      <c r="A54" s="47"/>
      <c r="B54" s="47"/>
      <c r="C54" s="48"/>
      <c r="D54" s="49"/>
      <c r="E54" s="50"/>
      <c r="F54" s="51"/>
      <c r="G54" s="52"/>
    </row>
    <row r="55" spans="1:7" ht="15">
      <c r="A55" s="47"/>
      <c r="B55" s="47"/>
      <c r="C55" s="48"/>
      <c r="D55" s="49"/>
      <c r="E55" s="50"/>
      <c r="F55" s="51"/>
      <c r="G55" s="52"/>
    </row>
    <row r="56" spans="1:7" ht="15">
      <c r="A56" s="47"/>
      <c r="B56" s="47"/>
      <c r="C56" s="48"/>
      <c r="D56" s="49"/>
      <c r="E56" s="50"/>
      <c r="F56" s="51"/>
      <c r="G56" s="52"/>
    </row>
    <row r="57" spans="1:7" ht="15">
      <c r="A57" s="47"/>
      <c r="B57" s="47"/>
      <c r="C57" s="48"/>
      <c r="D57" s="49"/>
      <c r="E57" s="50"/>
      <c r="F57" s="51"/>
      <c r="G57" s="52"/>
    </row>
    <row r="58" spans="1:7" ht="15">
      <c r="A58" s="47"/>
      <c r="B58" s="47"/>
      <c r="C58" s="48"/>
      <c r="D58" s="49"/>
      <c r="E58" s="50"/>
      <c r="F58" s="51"/>
      <c r="G58" s="52"/>
    </row>
    <row r="59" spans="1:7" ht="15">
      <c r="A59" s="47"/>
      <c r="B59" s="47"/>
      <c r="C59" s="48"/>
      <c r="D59" s="55"/>
      <c r="E59" s="65"/>
      <c r="F59" s="43"/>
      <c r="G59" s="52"/>
    </row>
    <row r="60" spans="1:7" ht="15">
      <c r="A60" s="47"/>
      <c r="B60" s="47"/>
      <c r="C60" s="48"/>
      <c r="D60" s="55"/>
      <c r="E60" s="65"/>
      <c r="F60" s="43"/>
      <c r="G60" s="52"/>
    </row>
    <row r="61" spans="1:7" ht="15">
      <c r="A61" s="47"/>
      <c r="B61" s="47"/>
      <c r="C61" s="48"/>
      <c r="D61" s="55"/>
      <c r="E61" s="65"/>
      <c r="F61" s="43"/>
      <c r="G61" s="52"/>
    </row>
    <row r="62" spans="1:7" ht="15">
      <c r="A62" s="47"/>
      <c r="B62" s="47"/>
      <c r="C62" s="48"/>
      <c r="D62" s="55"/>
      <c r="E62" s="65"/>
      <c r="F62" s="43"/>
      <c r="G62" s="52"/>
    </row>
    <row r="63" spans="1:7" ht="15">
      <c r="A63" s="47"/>
      <c r="B63" s="47"/>
      <c r="C63" s="48"/>
      <c r="D63" s="55"/>
      <c r="E63" s="65"/>
      <c r="F63" s="43"/>
      <c r="G63" s="52"/>
    </row>
    <row r="64" spans="1:7" ht="15">
      <c r="A64" s="47"/>
      <c r="B64" s="47"/>
      <c r="C64" s="48"/>
      <c r="D64" s="55"/>
      <c r="E64" s="65"/>
      <c r="F64" s="43"/>
      <c r="G64" s="52"/>
    </row>
    <row r="65" spans="1:7" ht="15">
      <c r="A65" s="47"/>
      <c r="B65" s="47"/>
      <c r="C65" s="48"/>
      <c r="D65" s="55"/>
      <c r="E65" s="65"/>
      <c r="F65" s="43"/>
      <c r="G65" s="52"/>
    </row>
    <row r="66" spans="1:7" ht="15">
      <c r="A66" s="47"/>
      <c r="B66" s="47"/>
      <c r="C66" s="48"/>
      <c r="D66" s="55"/>
      <c r="E66" s="65"/>
      <c r="F66" s="43"/>
      <c r="G66" s="52"/>
    </row>
    <row r="67" spans="1:7" ht="15">
      <c r="A67" s="47"/>
      <c r="B67" s="47"/>
      <c r="C67" s="48"/>
      <c r="D67" s="55"/>
      <c r="E67" s="65"/>
      <c r="F67" s="43"/>
      <c r="G67" s="52"/>
    </row>
    <row r="68" spans="1:7" ht="15">
      <c r="A68" s="38"/>
      <c r="B68" s="59"/>
      <c r="C68" s="40"/>
      <c r="D68" s="55"/>
      <c r="E68" s="60"/>
      <c r="F68" s="61"/>
      <c r="G68" s="42"/>
    </row>
    <row r="69" spans="1:7" ht="15">
      <c r="A69" s="104" t="s">
        <v>7</v>
      </c>
      <c r="B69" s="104"/>
      <c r="C69" s="104"/>
      <c r="D69" s="104"/>
      <c r="E69" s="104"/>
      <c r="F69" s="37" t="s">
        <v>8</v>
      </c>
      <c r="G69" s="62">
        <f>+G44</f>
        <v>0</v>
      </c>
    </row>
    <row r="70" spans="1:10" s="34" customFormat="1" ht="15">
      <c r="A70" s="88" t="str">
        <f>_xlfn.CONCAT("(*",numtext(G71),"*)")</f>
        <v>(*CERO PESOS 00/100 M.N.*)</v>
      </c>
      <c r="B70" s="88"/>
      <c r="C70" s="88"/>
      <c r="D70" s="88"/>
      <c r="E70" s="88"/>
      <c r="F70" s="37" t="s">
        <v>9</v>
      </c>
      <c r="G70" s="62">
        <f>+G69*0.16</f>
        <v>0</v>
      </c>
      <c r="H70" s="74"/>
      <c r="I70" s="74"/>
      <c r="J70" s="74"/>
    </row>
    <row r="71" spans="1:10" s="34" customFormat="1" ht="15">
      <c r="A71" s="88"/>
      <c r="B71" s="88"/>
      <c r="C71" s="88"/>
      <c r="D71" s="88"/>
      <c r="E71" s="88"/>
      <c r="F71" s="37" t="s">
        <v>10</v>
      </c>
      <c r="G71" s="62">
        <f>ROUND(G69+G70,2)</f>
        <v>0</v>
      </c>
      <c r="H71" s="74"/>
      <c r="I71" s="74"/>
      <c r="J71" s="74"/>
    </row>
    <row r="72" spans="8:10" s="34" customFormat="1" ht="15">
      <c r="H72" s="74"/>
      <c r="I72" s="74"/>
      <c r="J72" s="74"/>
    </row>
    <row r="73" spans="7:7" ht="15">
      <c r="G73" s="63"/>
    </row>
    <row r="74" spans="7:7" ht="15">
      <c r="G74" s="63"/>
    </row>
    <row r="75" spans="7:7" ht="15">
      <c r="G75" s="63"/>
    </row>
    <row r="76" spans="4:7" ht="15">
      <c r="D76" s="55"/>
      <c r="G76" s="63"/>
    </row>
    <row r="77" spans="4:7" ht="15">
      <c r="D77" s="55"/>
      <c r="G77" s="63"/>
    </row>
    <row r="78" spans="4:7" ht="15">
      <c r="D78" s="55"/>
      <c r="G78" s="63"/>
    </row>
    <row r="79" spans="4:4" ht="15">
      <c r="D79" s="67"/>
    </row>
  </sheetData>
  <autoFilter ref="A16:G39"/>
  <mergeCells count="13">
    <mergeCell ref="A70:E71"/>
    <mergeCell ref="B4:B5"/>
    <mergeCell ref="C1:F1"/>
    <mergeCell ref="C6:E6"/>
    <mergeCell ref="C7:E7"/>
    <mergeCell ref="C8:E8"/>
    <mergeCell ref="C3:F5"/>
    <mergeCell ref="A69:E69"/>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40"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2026-05-08T22:19:03Z</cp:lastPrinted>
  <dcterms:created xsi:type="dcterms:W3CDTF">2018-12-17T16:20:56Z</dcterms:created>
  <dcterms:modified xsi:type="dcterms:W3CDTF">2026-05-08T23:20:10Z</dcterms:modified>
  <cp:category/>
</cp:coreProperties>
</file>