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-0094\Downloads\"/>
    </mc:Choice>
  </mc:AlternateContent>
  <xr:revisionPtr revIDLastSave="0" documentId="13_ncr:1_{C55441A0-330F-4AAE-A883-CB8E79301DDF}" xr6:coauthVersionLast="47" xr6:coauthVersionMax="47" xr10:uidLastSave="{00000000-0000-0000-0000-000000000000}"/>
  <bookViews>
    <workbookView xWindow="1515" yWindow="1515" windowWidth="25170" windowHeight="13680" xr2:uid="{00000000-000D-0000-FFFF-FFFF00000000}"/>
  </bookViews>
  <sheets>
    <sheet name="CATALOGO" sheetId="4" r:id="rId1"/>
  </sheets>
  <definedNames>
    <definedName name="_xlnm._FilterDatabase" localSheetId="0" hidden="1">CATALOGO!$A$16:$H$31</definedName>
    <definedName name="_xleta.N" hidden="1">#NAME?</definedName>
    <definedName name="area" localSheetId="0">#REF!</definedName>
    <definedName name="area">#REF!</definedName>
    <definedName name="_xlnm.Print_Area" localSheetId="0">CATALOGO!$B$1:$H$58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 localSheetId="0">CATALOGO!#REF!</definedName>
    <definedName name="FACTOR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4" l="1"/>
  <c r="I58" i="4"/>
  <c r="H58" i="4"/>
  <c r="H57" i="4"/>
  <c r="B57" i="4"/>
  <c r="H56" i="4"/>
  <c r="H53" i="4"/>
  <c r="C53" i="4"/>
  <c r="H52" i="4"/>
  <c r="C52" i="4"/>
  <c r="H51" i="4"/>
  <c r="C51" i="4"/>
  <c r="H50" i="4"/>
  <c r="C50" i="4"/>
  <c r="H49" i="4"/>
  <c r="C49" i="4"/>
  <c r="H48" i="4"/>
  <c r="C48" i="4"/>
  <c r="H47" i="4"/>
  <c r="C47" i="4"/>
  <c r="H46" i="4"/>
  <c r="C46" i="4"/>
  <c r="H45" i="4"/>
  <c r="C45" i="4"/>
  <c r="H41" i="4"/>
  <c r="G41" i="4"/>
  <c r="H40" i="4"/>
  <c r="G40" i="4"/>
  <c r="H39" i="4"/>
  <c r="H38" i="4"/>
  <c r="G38" i="4"/>
  <c r="H37" i="4"/>
  <c r="G37" i="4"/>
  <c r="H36" i="4"/>
  <c r="H35" i="4"/>
  <c r="G35" i="4"/>
  <c r="H34" i="4"/>
  <c r="H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H24" i="4"/>
  <c r="G24" i="4"/>
  <c r="H23" i="4"/>
  <c r="G23" i="4"/>
  <c r="H22" i="4"/>
  <c r="G22" i="4"/>
  <c r="H21" i="4"/>
  <c r="H20" i="4"/>
  <c r="G20" i="4"/>
  <c r="H19" i="4"/>
  <c r="H18" i="4"/>
  <c r="H17" i="4"/>
</calcChain>
</file>

<file path=xl/sharedStrings.xml><?xml version="1.0" encoding="utf-8"?>
<sst xmlns="http://schemas.openxmlformats.org/spreadsheetml/2006/main" count="100" uniqueCount="79">
  <si>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</si>
  <si>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</si>
  <si>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</si>
  <si>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</si>
  <si>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</si>
  <si>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</si>
  <si>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</si>
  <si>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</si>
  <si>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</si>
  <si>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</si>
  <si>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</si>
  <si>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</si>
  <si>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</si>
  <si>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</si>
  <si>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</si>
  <si>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</si>
  <si>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PRECIO UNITARIO ($) PROPUESTO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</si>
  <si>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</si>
  <si>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</si>
  <si>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</si>
  <si>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</si>
  <si>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</si>
  <si>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</si>
  <si>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</si>
  <si>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NOMBRE Y FIRMA DEL REPRESENTANTE LEGAL</t>
  </si>
  <si>
    <t>PZA</t>
  </si>
  <si>
    <t>E2</t>
  </si>
  <si>
    <t>M3</t>
  </si>
  <si>
    <t>PRECIO UNITARIO ($) 
PROPUESTO CON LETRA</t>
  </si>
  <si>
    <t>A1</t>
  </si>
  <si>
    <t>SIOP-001</t>
  </si>
  <si>
    <t>A2</t>
  </si>
  <si>
    <t>A3</t>
  </si>
  <si>
    <t>SIOP-002</t>
  </si>
  <si>
    <t>SIOP-003</t>
  </si>
  <si>
    <t>SIOP-004</t>
  </si>
  <si>
    <t>SIOP-005</t>
  </si>
  <si>
    <t>SIOP-006</t>
  </si>
  <si>
    <t>SIOP-007</t>
  </si>
  <si>
    <t>PAVIMENTOS</t>
  </si>
  <si>
    <t>SIOP-008</t>
  </si>
  <si>
    <t>SIOP-010</t>
  </si>
  <si>
    <t>SIOP-011</t>
  </si>
  <si>
    <t>SIOP-012</t>
  </si>
  <si>
    <t>SIOP-013</t>
  </si>
  <si>
    <t>SEÑALAMIENTO</t>
  </si>
  <si>
    <t>SIOP-014</t>
  </si>
  <si>
    <t>SIOP-015</t>
  </si>
  <si>
    <t>M</t>
  </si>
  <si>
    <t>SIOP-E-ICAR-OB-LP-0218-2026</t>
  </si>
  <si>
    <t>Conservación periódica y conservación rutinaria de la carretera 424, tramo Tonila - La Esperanza, en el municipio de Tonila, Jalisco.</t>
  </si>
  <si>
    <t>HA</t>
  </si>
  <si>
    <t>ML</t>
  </si>
  <si>
    <t>M2</t>
  </si>
  <si>
    <t>SIOP-009</t>
  </si>
  <si>
    <t>SIOP-016</t>
  </si>
  <si>
    <t>CONSERVACIÓN PERIÓDICA DEL CADENAMIENTO 0+000 AL 2+590</t>
  </si>
  <si>
    <t>CUNETAS CON CONCRETO HIDRÁULICO DE F'C=150 KG/CM2 Y 0.15 M2 DE SECCIÓN TRANSVERSAL DE CUNETA CONSIDERANDO 10 CM. DE ESPESOR, COLADO DE CONCRETO, CIMBRADO, CURADO, EXCAVACIÓN, DESCIMBRADO, CARGAS Y DESCARGAS DE LOS MATERIALES AL SITIO DE UTILIZACIÓN, P.U.O.T. (INCISO J. DE LA NORMA N-CTR-CAR-1-03-003)</t>
  </si>
  <si>
    <t>SUMINISTRO Y APLICACIÓN DE RAYA CONTINUA O DISCONTINUA, COLOR AMARILLA O BLANCA, CUMPLIENDO CON ESPESOR DE 0.38 A 0.51 MILIMETROS, DE 15 CM. DE ANCHO, POR UNIDAD DE OBRA TERMINADA, APLICANDO DE 0.70 KG DE MICROSFERA POR LITRO, NO EXHIBA ROCIADO EXCESIVO (BRISEADO) EN LAS ORILLAS DE LA LINEA DE MARCA, DICHAS LINEAS SEAN RECTAS A SIMPLE VISTA.</t>
  </si>
  <si>
    <t>SUMINISTRO Y COLOCACION DE VIALETAS EN RAYA CONTINUA Y/O DICONTINUA, CON REFLEJANTE COLOR AMARILLO Y/O BLANCA EN UNA O DOS CARAS POR UNIDAD DE OBRA TERMINADA, INCLUYE: MATERIALES, EPOXICO PARA ANCLAJE, MANO DE OBRA, EQUIPO Y HERRAMIENTA.</t>
  </si>
  <si>
    <t>B</t>
  </si>
  <si>
    <t>TERRACERÍAS</t>
  </si>
  <si>
    <t>B1</t>
  </si>
  <si>
    <t>LIMPIEZA Y DESHIERBE DEL DERECHO DE VIA P.U.O.T.PARA LA REMOCIÓN DE LA VEGETACIÓN EXISTENTE, MEDIANTE: LA TALA, ROZA, DESENRAICE, LIMPIA Y DISPOSICIÓN FINAL; EN EL DERECHO DE VÍA, EN LAS ZONAS DE BANCOS, DE CANALES Y EN ÁREAS QUE SE DESTINEN A INSTALACIONES. INCLUYE: MATERIALES, MANO DE OBRA, EQUIPO , SEÑALAMIENTO, CARGA DEL PRODUCTO DE LA LIMPIEZA, ACARREO, DESCARGA Y DISPOSICION EN EL BANCO DE DESPERDICIO O SITIO DE ACOPIO PROPUESTO POR EL CONTRATISTA Y AUTORIZADO POR LA DEPENDENCIA, CUMPLIENDO CON LAS LEYES Y REGLAMENTOS DE PROTECCIÓN ECOLÓGICA VIGENTES, CONSIDERANDO TODOS LOS ELEMENTOS NECESARIOS PARA SU CORRECTA EJECUCION. (EP-CSV-CAR-DSC-3-3-01-001/13).</t>
  </si>
  <si>
    <t>B2</t>
  </si>
  <si>
    <t>LIMPIEZA DE ALCANTARILLAS EN DONDE LO INDIQUE LA DEPENDENCIA INCLUYE CANALES DE ENTRADA Y SALIDA P.U.O.T. A MANO O A MÁQUINA EN CUALQUIER TIPO DE MATERIAL, PARA RESTITUIR SU CAPACIDAD Y EFICIENCIA HIDRÁULICA DE ACUERDO A SU SECCION ORIGINAL CONSIDERANDO CARGA Y RETIRO DE AZOLVE, LODOS, MATERIALES SOLIDOS, LIQUIDOS, SEMILIQUIDOS, VEGETACIÓN, BASURA, FRAGMENTOS DE ROCA Y TODO MATERIAL QUE SE ACUMULE EN LOS ELEMENTOS DE DRENAJE Y OBSTRUYAN EL LIBRE FLUJO DE LIQUIDOS EN CUNETA QUEDANDO LA SECCION ORIGINAL LIMPIA Y LIBRE DE OBJETOS EXTRAÑOS, INCLUYE, CARGA, FLETE Y DESCARGA DE LOS RESIDUOS EN SITIO PROPUESTO POR EL CONTRATISTA Y AUTORIZADO POR LA DEPENDENCIA EN ZONAS QUE NO INVADA PROPIEDAD PRIVADA, CAUSES DE ARROYOS, CANALES U OBRAS DE DRENAJE; ADICIONALMENTE INCLUYE: MANO DE OBRA, MATERIALES, SEÑALAMIENTOS, EQUIPO Y TODO LO NECESARIO PARA SU CORRECTA EJECUCIÓN. N·CSV·CAR·2·01·003/01.</t>
  </si>
  <si>
    <t>LIMPIEZA DE CUNETAS Y CONTRACUNETAS EN DONDE LO INDIQUE LA DEPENDENCIA, P.U.O.T.A MANO O A MÁQUINA EN CUALQUIER TIPO DE MATERIAL, (RETIRO DE AZOLVE, VEGETACIÓN, BASURA, FRAGMENTOS DE ROCA Y TODO MATERIAL QUE SE ACUMULE EN ELEMENTOS DE DRENAJE. PARA RESTITUIR SU CAPACIDAD Y EFICIENCIA HIDRÁULICA.) INCLUYE: CARGA, FLETE, ACARREOS, DESCARGA Y DISPOSICION FINAL EN SITIOS QUE AUTORICE LA DEPENDENCIA Y QE NO OBSTRUYAN PROPIEDAD PRIVADA, CAUCE DE ARROYOS U OBRAS DE DRENAJE, INCLUYE HERRAMIENTAS, EQUIPO, MANO DE OBRA, SEÑALAMIENTO Y TODO LO NECESARIO PARA SU CORRECTA EJECUCIÓN.(N-CSV-CAR-2-01-001)</t>
  </si>
  <si>
    <t>BACHEO PROFUNDO AISLADO, REALIZANDO DELIMITACION DEL AREA, CORTE CON DISCO Y REMOCIÓN DE LA CAPA DAÑADA DEL PAVIMENTO EXISTENTE, RE COMPACTACIÓN DEL FONDO DE LA EXCAVACIÓN, SUMINISTRO,TENDIDO, AFINE Y COMPACTACIÓN DE LA BASE EN CAPAS DE 20 CMS MAXIMO COMPACTADAS AL 100% P.V.M.; LIMPIEZA DURANTE Y AL FINAL DE LOS TRABAJOS DEPOSITANDO LOS RESIDUOS EN EL SITIO PROPUESTO POR EL CONTRATISTA, COLOCACIÓN DE MATERIAL, ACARREOS DE MATERIALES Y/O RESIDUOS DENTRO Y FUERA DE LA OBRA, SUMINISTRO DE LOS MATERIALES, FLETES, TODOS LOS ACARREOS, RIEGO DE IMPREGNACION A RAZON DE 1.5 LTS /M2 CON EMULSION PARA IMPREGNACION, RIEGO DE LIGA A RAZON DE 0.7 LTS/M2 CON EMULSION DE ROMPIMIENTO RAPIDO, RESTITUCION DE LA CAPA DE CARPETA EMPLEANDO MEZCLA ASFALTICA EN CALIENTE PG 64-22 DE 1/2" A FINOS CUBRIENDO TOTALMENTE EL AREA DEL BACHEO TRATADO, SEÑALIZACIÓN DE LA ZONA, HERRAMIENTA MENOR, EQUIPO Y TODO LO NECESARIO PARA SU CORRECTA EJECUCIÓN, P.U.O.T (N·CSV·CAR·2·02·004/15) CONSIDERANDO 05 CM DE ESPESOR COMPACTO DE CARPETA, Y PARA LA ESTRUCTURA, MATERIAL DE BANCO QUE CUMPLA CON LOS PARAMETROS PARA SER EMPLEADA COMO BASE HIDRAULICA DE 1 1/2" A FINOS. DEL BANCO PROPUESTO POR EL CONTRATISTA. EN ESPESOR VARIABLE DE ENTRE 20 Y 40 CMS.,</t>
  </si>
  <si>
    <t>BACHEO SUPERFICIAL AISLADO CON MEZCLA ASFÁLTICA EN CALIENTE O FRIO, CONSIDERANDO TRABAJOS EN FORMA MANUAL CON EQUIPO MENOR Y/O LIGERO, DELIMITACIÓN DEL ÁREA, CORTE PERIMETRAL CON DISCO, RETIRO DE RESIDUOS Y LIMPIEZA, RIEGO DE LIGA CON EMULSIÓN DE ROMPIMIENTO RÁPIDO (ECR-60) A RAZÓN DE 0.70 LT/M2, DEMOLICION DE LA CARPETA ASFALTICA DAÑADA POR MEDIOS MECANICOS Y/O MANUALES, EXTRACCION Y RETIRO DEL MATERIAL PRODUCTO DE CORTE O DEMOLICION, RECOMPACTACION Y LIMPIEZA DE LA SUPERFICIE DESCUBIERTA, SUMINISTRO,TENDIDO Y COMPACTACION DE MEZCLA ASFALTICA PARA CARPETA, LOS TIEMPOS DE LOS EQUIPOS Y VEHICULOS EMPLEADOS DURANTE LA EJECUCION DE LOS TRABAJOS, RETIRO DE SOBRANTES AL FINALIZAR LOS TRABAJOS A DESTINO AUTORIZADO POR LA DEPENDENCIA, CARGA, TRANSPORTE, DESCARGAS, MANO DE OBRA, HERRAMIENTAS, EQUIPO Y TODO LO NECESARIO PARA SU CORRECTA EJECUCION. P.U.O.T. N-CSV-CAR-2-02-003/00/16</t>
  </si>
  <si>
    <t>B3</t>
  </si>
  <si>
    <t>ESTRUCTURAS Y OBRAS DE DRENAJE</t>
  </si>
  <si>
    <t>CONSTRUCCIÓN DE CARPETA DE CONCRETO ASFÁLTICO EN CALIENTE DE 3 CMS DE ESPESOR, CONSIDERANDO, OBTENCIÓN DE LA MEZCLA EN CALIENTE, CARGA EN LA PLANTA DE LA MEZCLA ASFÁLTICA AL EQUIPO DE TRANSPORTE Y ACARREO AL LUGAR DE TENDIDO, TENDIDO Y COMPACTACIÓN DE LA MEZCLA ASFÁLTICA, APLICACIÓN DE RIEGO DE LIGA CON EMULSIÓN DE ROMPIMIENTO RÁPIDO (ECR-65) A RAZÓN DE 0.70 LT/M2. LOS TIEMPOS DE LOS VEHÍCULOS EMPLEADOS EN LOS TRANSPORTES DE TODOS LOS MATERIALES DURANTE LAS CARGAS Y DESCARGAS, CEMENTO ASFALTICO GRADO PG 64-22 (PRODUCIDO POR PEMEX COMO EKBE), COMPACTADA AL 95% DE SU P.V.S.M., P.U.O.T. (INCISO J. DE LA NORMA N-CTR-CAR-1-04-006).</t>
  </si>
  <si>
    <t xml:space="preserve">FRESADO DE PAVIMENTO DE CONCRETO ASFALTICO CON MAQUINA PERFILADORA, POR UNIDAD DE OBRA TERMINADA. CONSIDERANDO, LA DELIMITACION DEL AREA A FRESAR, LIMPIEZA DEL AREA FRESADA, RETIRO DEL MATERIAL PRODUCTO DE FRESADO, LOS TIEMPOS DE LOS VEHICULOS EMPLEADOS EN LOS TRANSPORTES DE TODOS LOS MATERIALES DURANTE LAS CARGAS Y DESCARGAS, P.U.O.T. N-CSV-CAR-3-02-006/10       </t>
  </si>
  <si>
    <t>SUMINISTRO, APLICACIÓN Y PLANCHADO DE UN RIEGO DE SELLO PREMEZCLADO, CON MATERIAL PÉTREO 3-A, CONSIDERANDO, EL VALOR DE ADQUISICIÓN DE LOS MATERIALES, CARGAS Y DESCARGAS Y TODOS LOS ACARREOS LOCALES NECESARIOS PARA LOS TRATAMIENTOS ASI COMO DE LOS DESPERDICIOS Y FORMACIÓN DE ALMACENES, BARRIDO PREVIO Y POSTERIOR A LA APLICACION DEL SELLADO LAS VECES NECESARIAS DE LA SUPERFICIE SOBRE LA QUE SE CONSTRUIRÁ LA CAPA DE RODADURA POR EL SISTEMA DE RIEGOS, PROTECCIÓN DE LAS ESTRUCTURAS O PARTE DE ELLAS, CARGAS Y TRANSPORTE AL LUGAR DE UTILIZACIÓN, ESPARCIDO POR MEDIOS MECANICOS CON EL EQUIPO ADECUADO, ESPARCIDORES, COMPUERTAS O EQUIPOS DE RIEGO SINCRONIZADOS Y PLANCHADO DE LOS MATERIALES PÉTREOS O DEL RIEGO PREMEZCLADO POR MEDIO DE RODILLOS METALICOS LIGEROS CON PESO MAXIMO DE 4 TON. Y COMPACTADOR DE NEUMATICOS CON PESO CON O SIN LASTRE DE 7 A 10 TONELADAS, RASTREO, RECOLECCION, REMOCION, TRANSPORTE Y DEPOSITO EN LA FORMA Y EL SITIO INDICADOS EN EL PROYECTO O APROBADOS POR LA DEPENDENCIA, LOS TIEMPOS DE LOS VEHICULOS EMPLEADOS EN LOS TRANSPORTES RIEGO Y ESPARCIDO DE TODOS LOS MATERIALES DURANTE LAS CARGAS Y LAS DESCARGAS,LA DOSIFICACION SERA DE 1.2 LT/M2 DE EMULSION ASFALTICA DE ROMPIMIENTO RAPIDO NORMAL(ECR-60) PARA EL RIEGO DE LIGA, MIENTRAS QUE EL PETREO SERA DE 12 LT/M2, DEBERA GARANTIZARSE EL CORRECTO TRASLAPE EN JUNTAS LONGITUDINALES Y TRANSVERSALES, SE DEBERA REALIZAR UN TRAMO DE PRUEBA CON EL FIN DE CALIBRAR LOS EQUIPOS, VERIFICAR LA AFINIDAD PETREO-ASFALTO Y MONITOREAR LOS PROCESOS DE CONSTRUCCION Y CANTIDADES DE MATERIAL DESPRENDIDO Y TIEMPOS DE MADURACION Y FRAGUADO, INCLUYE SUMINISTRO Y APLICACION DE LOS MATERIALES, HERRAMIENTAS, MANO DE OBRA, SEÑALIZACION, BANDEREROS Y TODO LO NECESARIO PARA SU CORRECTA EJECUCION. P.U.O.T.(INCISO J DE LA NORMA N-CSV-CAR-3-02-002/15 ).</t>
  </si>
  <si>
    <t>SUMINISTRO Y APLICACIÓN DE PINTURA EN LEYENDAS, MARCAS DIVERSAS EN PAVIMENTOS, REDUCTORES DE VELOCIDAD, RAYAS CON ESPACIAMIENTO LOGARÍTMICO, CRUCE PEATONAL, SEGÚN DISEÑO, PINTURA DOBLE ESPESOR, COLOR REFLEJANTE, CUMPLIENDO ESPESOR 0.38 A 0.51 MILIMETROS, SEGÚN DISEÑO, APLICANDO DE 0.7 KG DE MICROSFERA POR LITRO, NO EXHIBA ROCIADO EXCESIVO (BRISEADO) EN LAS ORILLAS DE LA LINEA DE MARCA, DICHAS LINEAS SEAN RECTAS A SIMPLE VISTA.</t>
  </si>
  <si>
    <t>SUMINISTRO Y COLOCACION DE BOTONES EN ESPACIO DE LÍNEAS CON SEPARACIÓN LOGARÍTIMICA FABRICADO EN MATERIAL PLASTICO 10 CM DE DIAMETRO, CON MALLA INTERNA Y ANCLAJE DE PEGAMENTO EPOXICO, APLICANDO 150 GRS PEGAMENTO EPOXICO A Y B,</t>
  </si>
  <si>
    <t>SUMINISTRO Y COLOCACIÓN DE SEÑAL DE " KM" SIN RUTA DE 30 X 76 CM. CON LA LEYENDA ACABADO TIPO "A" ALTA INTENSIDAD 10 AÑOS DE DURACION, LAMINA LISA CALIBRE 16,PERIMETRO CORTE LASER, GALVANIZADA POR INMERSION EN CALIENTE, PELICULA ANTI GRAFFITI , TORNILLOS ANTIVANDALICOS GALVANIZADO, ESCUDO EN IMPRESION DIGITAL VINIL ALTA INTENSIDAD DE ACUERDO A SPOT , POSTE PTR 2"X2" CAL 14 GALV. POR INMERSION EN CALIENTE ALTURA LIBRE PISO A SEÑAL 1.0 M. DE ALTURA, ANCLADO MINIMO 70 CMS DE PROFUNDIDAD CON VARILLA DE 1/2" TRANSVERSAL AL PTR AHOGADA EN DADO DE CONCRETO 150KG/CM2 . INCLUYE: INFORME DE PRUEBA DE RETRO REFLECTIVIDAD, LIMPIEZA EN LA ZONA DE TRABAJO, SEÑALAMIENTO PREVENTIVO EN AMBAS ACERAS DEL CAMINO DURANTE LA EJECUCION DE LOS TRABAJOS CON BANDEREROS DEBIDAMENTE UNIFORMADOS Y DISPOSITIVOS DE SEGURIDAD PREVIO A LA ZONA DE LOS TRABAJOS Y EN LAS ZONA DE LOS TRABAJOS.</t>
  </si>
  <si>
    <t>SUMINISTRO Y COLOCACIÓN DE SEÑAL DE 86 X 86 CM. CON UN TABLERO ACABADO TIPO "A" ALTA INTENSIDAD 10 AÑOS DE DURACION, LAMINA TIPO CHAROLA CALIBRE 16 , ROLADA EN CALIENTE, ESQUINAS ELABORADAS METODO EMBUTIDO (NO CORTE, NI SOLDADAS), GALVANIZADA POR INMERSION EN CALIENTE, SOPORTE (OREJAS) CAL 16 REMACHE SOLIDO 3/16 PUNZONADAS ( NO SOLDADAS) , PELICULA ANTI GRAFFITI, TORNILLOS ANTIVANDALICOS GALVANIZADO, POSTE PTR 2"X2" CAL 14 GALV. POR INMERSION EN CALIENTE ALTURA LIBRE PISO A SEÑAL 2.5 M. DE ALTURA, ANCLADO MINIMO 70 CMS DE PROFUNDIDAD CON VARILLA DE 1/2" TRANSVERSAL AL PTR AHOGADA EN DADO DE CONCRETO 150KG/CM2 . INCLUYE: INFORME DE PRUEBA DE RETRO REFLECTIVIDAD, LIMPIEZA EN LA ZONA DE TRABAJO, SEÑALAMIENTO PREVENTIVO EN AMBAS ACERAS DEL CAMINO DURANTE LA EJECUCION DE LOS TRABAJOS CON BANDEREROS DEBIDAMENTE UNIFORMADOS Y DISPOSITIVOS DE SEGURIDAD PREVIO A LA ZONA DE LOS TRABAJOS Y EN LAS ZONA DE LOS TRABAJOS.</t>
  </si>
  <si>
    <t>DEFENSA METÁLICA DE ACERO GALVANIZADO DE DOS CRESTAS TIPO AASHTO M-18, INCLUYENDO SUS ACCESORIOS (CLASIFICACIÓN DH-2.3), CONFORME A LA NORMA N-CTR-CAR-1-07-009, CON UNA LONGITUD DE VIGA ACANALADA DE 4128 MM Y LARGO EFECTIVO DE 3810 MM, CON RECUBRIMIENTO DE ZINC TIPO II, CLASE A, DE ESPESOR NOMINAL DEL METAL BASE DE LAS VIGAS ACANALADAS, CON UNIONES CON PLACAS DE RESPALDO, POSTES Y SEPARADORES DE ACERO Y TERMINALES. INCLUYE: SUMINISTRO DE LOS MATERIALES HASTA EL SITIO DE SU UTILIZACIÓN, FLETES, ACARREOS, CARGA Y DESCARGA, INSTALACIÓN CON MÁQUINA HINCADORA, MANO DE OBRA, HERRAMIENTA, EQUIPO Y TODO LO NECESARIO PARA SU CORRECTA EJECUCIÓN. P.U.O.T.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</si>
</sst>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&quot;$&quot;#,##0.00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4" fillId="0" borderId="11" xfId="1" applyFont="1" applyBorder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15" fillId="0" borderId="4" xfId="1" applyFont="1" applyBorder="1" applyAlignment="1">
      <alignment horizontal="center" vertical="top"/>
    </xf>
    <xf numFmtId="0" fontId="5" fillId="2" borderId="0" xfId="4" applyFont="1" applyFill="1" applyAlignment="1">
      <alignment horizontal="center" vertical="top"/>
    </xf>
    <xf numFmtId="0" fontId="5" fillId="2" borderId="14" xfId="1" applyFont="1" applyFill="1" applyBorder="1" applyAlignment="1">
      <alignment horizontal="center" vertical="top"/>
    </xf>
    <xf numFmtId="0" fontId="5" fillId="2" borderId="10" xfId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4" fillId="0" borderId="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13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4" fillId="0" borderId="12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5" xfId="1" applyFont="1" applyBorder="1" applyAlignment="1">
      <alignment vertical="top"/>
    </xf>
    <xf numFmtId="0" fontId="3" fillId="0" borderId="6" xfId="1" applyFont="1" applyBorder="1" applyAlignment="1">
      <alignment horizontal="left" vertical="top"/>
    </xf>
    <xf numFmtId="14" fontId="4" fillId="0" borderId="3" xfId="1" applyNumberFormat="1" applyFont="1" applyBorder="1" applyAlignment="1">
      <alignment horizontal="left" vertical="top"/>
    </xf>
    <xf numFmtId="14" fontId="4" fillId="0" borderId="5" xfId="1" applyNumberFormat="1" applyFont="1" applyBorder="1" applyAlignment="1">
      <alignment horizontal="left" vertical="top"/>
    </xf>
    <xf numFmtId="0" fontId="4" fillId="0" borderId="5" xfId="1" applyFont="1" applyBorder="1" applyAlignment="1">
      <alignment horizontal="left" vertical="top"/>
    </xf>
    <xf numFmtId="14" fontId="4" fillId="0" borderId="7" xfId="1" applyNumberFormat="1" applyFont="1" applyBorder="1" applyAlignment="1">
      <alignment horizontal="left" vertical="top"/>
    </xf>
    <xf numFmtId="0" fontId="3" fillId="0" borderId="7" xfId="1" applyFont="1" applyBorder="1" applyAlignment="1">
      <alignment vertical="top"/>
    </xf>
    <xf numFmtId="0" fontId="3" fillId="0" borderId="1" xfId="1" applyFont="1" applyBorder="1" applyAlignment="1">
      <alignment horizontal="left" vertical="top"/>
    </xf>
    <xf numFmtId="0" fontId="4" fillId="0" borderId="4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0" fontId="4" fillId="0" borderId="0" xfId="1" applyFont="1" applyAlignment="1">
      <alignment horizontal="justify" vertical="top"/>
    </xf>
    <xf numFmtId="0" fontId="3" fillId="0" borderId="0" xfId="1" applyFont="1" applyAlignment="1">
      <alignment vertical="top"/>
    </xf>
    <xf numFmtId="49" fontId="5" fillId="2" borderId="9" xfId="2" applyNumberFormat="1" applyFont="1" applyFill="1" applyBorder="1" applyAlignment="1">
      <alignment horizontal="center" vertical="center"/>
    </xf>
    <xf numFmtId="49" fontId="5" fillId="2" borderId="10" xfId="2" applyNumberFormat="1" applyFont="1" applyFill="1" applyBorder="1" applyAlignment="1">
      <alignment horizontal="center" vertical="center"/>
    </xf>
    <xf numFmtId="49" fontId="5" fillId="2" borderId="10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" fontId="3" fillId="0" borderId="0" xfId="1" applyNumberFormat="1" applyFont="1" applyAlignment="1">
      <alignment vertical="top"/>
    </xf>
    <xf numFmtId="0" fontId="4" fillId="0" borderId="0" xfId="4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center" vertical="top" wrapText="1"/>
    </xf>
    <xf numFmtId="0" fontId="10" fillId="3" borderId="0" xfId="1" applyFont="1" applyFill="1" applyAlignment="1">
      <alignment vertical="top"/>
    </xf>
    <xf numFmtId="0" fontId="6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/>
    </xf>
    <xf numFmtId="49" fontId="7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justify" vertical="top"/>
    </xf>
    <xf numFmtId="0" fontId="8" fillId="0" borderId="0" xfId="1" applyFont="1" applyAlignment="1">
      <alignment horizontal="center" vertical="top" wrapText="1"/>
    </xf>
    <xf numFmtId="166" fontId="8" fillId="0" borderId="0" xfId="1" applyNumberFormat="1" applyFont="1" applyAlignment="1">
      <alignment horizontal="right" vertical="top"/>
    </xf>
    <xf numFmtId="164" fontId="8" fillId="0" borderId="0" xfId="3" applyNumberFormat="1" applyFont="1" applyFill="1" applyAlignment="1">
      <alignment horizontal="right" vertical="top"/>
    </xf>
    <xf numFmtId="4" fontId="8" fillId="0" borderId="0" xfId="1" applyNumberFormat="1" applyFont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11" fillId="0" borderId="0" xfId="1" applyFont="1" applyAlignment="1">
      <alignment horizontal="justify" vertical="top"/>
    </xf>
    <xf numFmtId="0" fontId="12" fillId="0" borderId="0" xfId="1" applyFont="1" applyAlignment="1">
      <alignment horizontal="center" vertical="top" wrapText="1"/>
    </xf>
    <xf numFmtId="4" fontId="12" fillId="0" borderId="0" xfId="1" applyNumberFormat="1" applyFont="1" applyAlignment="1">
      <alignment horizontal="right" vertical="top"/>
    </xf>
    <xf numFmtId="164" fontId="12" fillId="0" borderId="0" xfId="6" applyNumberFormat="1" applyFont="1" applyAlignment="1">
      <alignment horizontal="right" vertical="top"/>
    </xf>
    <xf numFmtId="4" fontId="11" fillId="0" borderId="0" xfId="1" applyNumberFormat="1" applyFont="1" applyAlignment="1">
      <alignment horizontal="center" vertical="top"/>
    </xf>
    <xf numFmtId="0" fontId="5" fillId="2" borderId="0" xfId="4" applyFont="1" applyFill="1" applyAlignment="1">
      <alignment horizontal="justify" vertical="top"/>
    </xf>
    <xf numFmtId="165" fontId="4" fillId="0" borderId="0" xfId="4" applyNumberFormat="1" applyFont="1" applyAlignment="1">
      <alignment vertical="top"/>
    </xf>
    <xf numFmtId="4" fontId="2" fillId="0" borderId="0" xfId="1" applyNumberFormat="1" applyFont="1" applyAlignment="1">
      <alignment horizontal="justify" vertical="top" wrapText="1"/>
    </xf>
    <xf numFmtId="164" fontId="2" fillId="0" borderId="0" xfId="3" applyNumberFormat="1" applyFont="1" applyFill="1" applyAlignment="1">
      <alignment horizontal="right" vertical="top"/>
    </xf>
    <xf numFmtId="0" fontId="4" fillId="0" borderId="11" xfId="1" applyFont="1" applyBorder="1" applyAlignment="1">
      <alignment horizontal="centerContinuous" vertical="top"/>
    </xf>
    <xf numFmtId="0" fontId="4" fillId="0" borderId="12" xfId="1" applyFont="1" applyBorder="1" applyAlignment="1">
      <alignment horizontal="centerContinuous" vertical="top"/>
    </xf>
    <xf numFmtId="0" fontId="4" fillId="0" borderId="7" xfId="1" applyFont="1" applyBorder="1" applyAlignment="1">
      <alignment horizontal="centerContinuous" vertical="top"/>
    </xf>
    <xf numFmtId="0" fontId="2" fillId="0" borderId="0" xfId="1" applyFont="1" applyAlignment="1">
      <alignment horizontal="justify" vertical="top" wrapText="1"/>
    </xf>
    <xf numFmtId="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167" fontId="13" fillId="3" borderId="0" xfId="1" applyNumberFormat="1" applyFont="1" applyFill="1" applyAlignment="1">
      <alignment vertical="top"/>
    </xf>
    <xf numFmtId="164" fontId="4" fillId="0" borderId="0" xfId="1" applyNumberFormat="1" applyFont="1" applyAlignment="1">
      <alignment vertical="top"/>
    </xf>
    <xf numFmtId="0" fontId="14" fillId="0" borderId="2" xfId="1" applyFont="1" applyBorder="1" applyAlignment="1">
      <alignment horizontal="center" vertical="top"/>
    </xf>
    <xf numFmtId="164" fontId="12" fillId="0" borderId="0" xfId="6" applyNumberFormat="1" applyFont="1" applyFill="1" applyAlignment="1">
      <alignment horizontal="right" vertical="top"/>
    </xf>
    <xf numFmtId="44" fontId="4" fillId="0" borderId="0" xfId="5" applyFont="1" applyAlignment="1">
      <alignment vertical="top"/>
    </xf>
    <xf numFmtId="44" fontId="6" fillId="0" borderId="0" xfId="5" applyFont="1" applyFill="1" applyAlignment="1">
      <alignment vertical="top"/>
    </xf>
    <xf numFmtId="44" fontId="11" fillId="0" borderId="0" xfId="5" applyFont="1" applyFill="1" applyAlignment="1">
      <alignment vertical="top"/>
    </xf>
    <xf numFmtId="44" fontId="2" fillId="0" borderId="0" xfId="3" applyFont="1" applyFill="1" applyAlignment="1">
      <alignment vertical="top"/>
    </xf>
    <xf numFmtId="44" fontId="10" fillId="3" borderId="0" xfId="1" applyNumberFormat="1" applyFont="1" applyFill="1" applyAlignment="1">
      <alignment vertical="top"/>
    </xf>
    <xf numFmtId="44" fontId="7" fillId="0" borderId="0" xfId="1" applyNumberFormat="1" applyFont="1" applyAlignment="1">
      <alignment vertical="top"/>
    </xf>
    <xf numFmtId="44" fontId="5" fillId="2" borderId="0" xfId="4" applyNumberFormat="1" applyFont="1" applyFill="1" applyAlignment="1">
      <alignment vertical="top"/>
    </xf>
    <xf numFmtId="0" fontId="10" fillId="4" borderId="0" xfId="1" applyFont="1" applyFill="1" applyAlignment="1">
      <alignment vertical="top"/>
    </xf>
    <xf numFmtId="0" fontId="10" fillId="4" borderId="0" xfId="1" applyFont="1" applyFill="1" applyAlignment="1">
      <alignment horizontal="center" vertical="top"/>
    </xf>
    <xf numFmtId="167" fontId="13" fillId="4" borderId="0" xfId="1" applyNumberFormat="1" applyFont="1" applyFill="1" applyAlignment="1">
      <alignment vertical="top"/>
    </xf>
    <xf numFmtId="0" fontId="6" fillId="4" borderId="0" xfId="1" applyFont="1" applyFill="1" applyAlignment="1">
      <alignment vertical="top"/>
    </xf>
    <xf numFmtId="0" fontId="4" fillId="0" borderId="7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4" fontId="3" fillId="0" borderId="6" xfId="1" applyNumberFormat="1" applyFont="1" applyBorder="1" applyAlignment="1">
      <alignment horizontal="right" vertical="top"/>
    </xf>
    <xf numFmtId="14" fontId="3" fillId="0" borderId="13" xfId="1" applyNumberFormat="1" applyFont="1" applyBorder="1" applyAlignment="1">
      <alignment horizontal="right" vertical="top"/>
    </xf>
    <xf numFmtId="0" fontId="2" fillId="0" borderId="2" xfId="1" applyFont="1" applyBorder="1" applyAlignment="1">
      <alignment horizontal="justify" vertical="top"/>
    </xf>
    <xf numFmtId="0" fontId="2" fillId="0" borderId="8" xfId="1" applyFont="1" applyBorder="1" applyAlignment="1">
      <alignment horizontal="justify" vertical="top"/>
    </xf>
    <xf numFmtId="14" fontId="3" fillId="0" borderId="4" xfId="1" applyNumberFormat="1" applyFont="1" applyBorder="1" applyAlignment="1">
      <alignment horizontal="right" vertical="top"/>
    </xf>
    <xf numFmtId="14" fontId="3" fillId="0" borderId="0" xfId="1" applyNumberFormat="1" applyFont="1" applyAlignment="1">
      <alignment horizontal="right" vertical="top"/>
    </xf>
    <xf numFmtId="14" fontId="3" fillId="0" borderId="11" xfId="1" applyNumberFormat="1" applyFont="1" applyBorder="1" applyAlignment="1">
      <alignment horizontal="right" vertical="top"/>
    </xf>
    <xf numFmtId="14" fontId="3" fillId="0" borderId="12" xfId="1" applyNumberFormat="1" applyFont="1" applyBorder="1" applyAlignment="1">
      <alignment horizontal="right" vertical="top"/>
    </xf>
  </cellXfs>
  <cellStyles count="14">
    <cellStyle name="Moneda" xfId="5" builtinId="4"/>
    <cellStyle name="Moneda 2" xfId="3" xr:uid="{00000000-0005-0000-0000-000008000000}"/>
    <cellStyle name="Moneda 2 2" xfId="6" xr:uid="{00000000-0005-0000-0000-00000A000000}"/>
    <cellStyle name="Moneda 2 2 2" xfId="12" xr:uid="{00000000-0005-0000-0000-000010000000}"/>
    <cellStyle name="Moneda 2 3" xfId="10" xr:uid="{00000000-0005-0000-0000-00000E000000}"/>
    <cellStyle name="Moneda 2 5" xfId="13" xr:uid="{00000000-0005-0000-0000-000011000000}"/>
    <cellStyle name="Moneda 3" xfId="11" xr:uid="{00000000-0005-0000-0000-00000F000000}"/>
    <cellStyle name="Normal" xfId="0" builtinId="0"/>
    <cellStyle name="Normal 2" xfId="1" xr:uid="{00000000-0005-0000-0000-000006000000}"/>
    <cellStyle name="Normal 2 10 2" xfId="7" xr:uid="{00000000-0005-0000-0000-00000B000000}"/>
    <cellStyle name="Normal 2 2" xfId="4" xr:uid="{00000000-0005-0000-0000-000009000000}"/>
    <cellStyle name="Normal 2 2 5" xfId="8" xr:uid="{00000000-0005-0000-0000-00000C000000}"/>
    <cellStyle name="Normal 3" xfId="2" xr:uid="{00000000-0005-0000-0000-000007000000}"/>
    <cellStyle name="Normal 3 2" xfId="9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78441</xdr:colOff>
      <xdr:row>1</xdr:row>
      <xdr:rowOff>89647</xdr:rowOff>
    </xdr:from>
    <xdr:to>
      <xdr:col>1</xdr:col>
      <xdr:colOff>1049771</xdr:colOff>
      <xdr:row>7</xdr:row>
      <xdr:rowOff>16705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FA3D65-60B4-47AA-8DC7-89C8086C7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2151" b="98925" l="3382" r="97585">
                      <a14:foregroundMark x1="59903" y1="9677" x2="59903" y2="9677"/>
                      <a14:foregroundMark x1="55072" y1="2688" x2="55072" y2="2688"/>
                      <a14:foregroundMark x1="51691" y1="36022" x2="51691" y2="36022"/>
                      <a14:foregroundMark x1="57488" y1="46774" x2="57488" y2="46774"/>
                      <a14:foregroundMark x1="44444" y1="48387" x2="44444" y2="48387"/>
                      <a14:foregroundMark x1="61836" y1="76344" x2="61836" y2="76344"/>
                      <a14:foregroundMark x1="69082" y1="77957" x2="69082" y2="77957"/>
                      <a14:foregroundMark x1="96135" y1="73656" x2="96135" y2="73656"/>
                      <a14:foregroundMark x1="51208" y1="80645" x2="51208" y2="80645"/>
                      <a14:foregroundMark x1="37681" y1="85484" x2="37681" y2="85484"/>
                      <a14:foregroundMark x1="28986" y1="84409" x2="28986" y2="84409"/>
                      <a14:foregroundMark x1="10145" y1="82796" x2="10145" y2="82796"/>
                      <a14:foregroundMark x1="3382" y1="83333" x2="3382" y2="83333"/>
                      <a14:foregroundMark x1="3865" y1="97849" x2="36715" y2="97849"/>
                      <a14:foregroundMark x1="93720" y1="96774" x2="77295" y2="99462"/>
                      <a14:foregroundMark x1="69565" y1="98387" x2="62319" y2="98387"/>
                      <a14:foregroundMark x1="56039" y1="97849" x2="40097" y2="97849"/>
                      <a14:foregroundMark x1="97585" y1="98925" x2="97585" y2="989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" y="238125"/>
          <a:ext cx="971550" cy="838200"/>
        </a:xfrm>
        <a:prstGeom prst="rect">
          <a:avLst/>
        </a:prstGeom>
      </xdr:spPr>
    </xdr:pic>
    <xdr:clientData/>
  </xdr:twoCellAnchor>
  <xdr:twoCellAnchor editAs="oneCell">
    <xdr:from>
      <xdr:col>7</xdr:col>
      <xdr:colOff>123265</xdr:colOff>
      <xdr:row>0</xdr:row>
      <xdr:rowOff>89647</xdr:rowOff>
    </xdr:from>
    <xdr:to>
      <xdr:col>7</xdr:col>
      <xdr:colOff>1856108</xdr:colOff>
      <xdr:row>4</xdr:row>
      <xdr:rowOff>3214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0C571A-D98B-43EA-864F-88247959F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2500" b="90000" l="2148" r="97375">
                      <a14:foregroundMark x1="9308" y1="14167" x2="9308" y2="14167"/>
                      <a14:foregroundMark x1="10501" y1="60833" x2="10501" y2="60833"/>
                      <a14:foregroundMark x1="20286" y1="62500" x2="20286" y2="62500"/>
                      <a14:foregroundMark x1="26014" y1="80833" x2="26014" y2="80833"/>
                      <a14:foregroundMark x1="27446" y1="73333" x2="27446" y2="73333"/>
                      <a14:foregroundMark x1="4057" y1="73333" x2="4057" y2="73333"/>
                      <a14:foregroundMark x1="6205" y1="86667" x2="2864" y2="73333"/>
                      <a14:foregroundMark x1="5489" y1="81667" x2="2148" y2="60000"/>
                      <a14:foregroundMark x1="15036" y1="3333" x2="15036" y2="3333"/>
                      <a14:foregroundMark x1="36277" y1="20833" x2="34129" y2="65000"/>
                      <a14:foregroundMark x1="83064" y1="24498" x2="88277" y2="23588"/>
                      <a14:foregroundMark x1="76507" y1="25643" x2="79344" y2="25148"/>
                      <a14:foregroundMark x1="42005" y1="31667" x2="75187" y2="25873"/>
                      <a14:foregroundMark x1="91315" y1="24882" x2="97375" y2="30833"/>
                      <a14:foregroundMark x1="49454" y1="60487" x2="48262" y2="60641"/>
                      <a14:foregroundMark x1="58442" y1="59324" x2="51888" y2="60172"/>
                      <a14:foregroundMark x1="63721" y1="58642" x2="62061" y2="58857"/>
                      <a14:foregroundMark x1="91885" y1="55000" x2="75061" y2="57175"/>
                      <a14:foregroundMark x1="52148" y1="53333" x2="53938" y2="50833"/>
                      <a14:foregroundMark x1="50955" y1="55000" x2="52148" y2="53333"/>
                      <a14:foregroundMark x1="50830" y1="55174" x2="50955" y2="55000"/>
                      <a14:foregroundMark x1="42005" y1="54167" x2="42005" y2="54167"/>
                      <a14:foregroundMark x1="36516" y1="17500" x2="36516" y2="17500"/>
                      <a14:foregroundMark x1="70883" y1="53333" x2="70883" y2="53333"/>
                      <a14:foregroundMark x1="81384" y1="35000" x2="81384" y2="35000"/>
                      <a14:foregroundMark x1="87112" y1="44167" x2="87112" y2="44167"/>
                      <a14:backgroundMark x1="48926" y1="53333" x2="48926" y2="53333"/>
                      <a14:backgroundMark x1="51074" y1="61667" x2="51074" y2="61667"/>
                      <a14:backgroundMark x1="52267" y1="59167" x2="52267" y2="59167"/>
                      <a14:backgroundMark x1="46062" y1="57500" x2="47971" y2="61667"/>
                      <a14:backgroundMark x1="52029" y1="60833" x2="49881" y2="62500"/>
                      <a14:backgroundMark x1="55370" y1="55000" x2="55370" y2="55000"/>
                      <a14:backgroundMark x1="60621" y1="60000" x2="60621" y2="60000"/>
                      <a14:backgroundMark x1="60143" y1="55833" x2="61098" y2="60833"/>
                      <a14:backgroundMark x1="67780" y1="54167" x2="67780" y2="65833"/>
                      <a14:backgroundMark x1="72792" y1="60000" x2="73508" y2="57500"/>
                      <a14:backgroundMark x1="73508" y1="53333" x2="72076" y2="59167"/>
                      <a14:backgroundMark x1="75656" y1="52500" x2="75656" y2="52500"/>
                      <a14:backgroundMark x1="77088" y1="29167" x2="77088" y2="29167"/>
                      <a14:backgroundMark x1="77804" y1="25833" x2="77804" y2="25833"/>
                      <a14:backgroundMark x1="83294" y1="25833" x2="83294" y2="25833"/>
                      <a14:backgroundMark x1="90931" y1="23333" x2="88783" y2="22500"/>
                      <a14:backgroundMark x1="90692" y1="21667" x2="88067" y2="22500"/>
                      <a14:backgroundMark x1="82578" y1="22500" x2="79714" y2="26667"/>
                      <a14:backgroundMark x1="76372" y1="25000" x2="75179" y2="25833"/>
                      <a14:backgroundMark x1="81146" y1="55000" x2="81146" y2="55000"/>
                      <a14:backgroundMark x1="85919" y1="54167" x2="85919" y2="54167"/>
                      <a14:backgroundMark x1="91647" y1="54167" x2="91647" y2="54167"/>
                      <a14:backgroundMark x1="90692" y1="53333" x2="90692" y2="53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39650" y="85725"/>
          <a:ext cx="17335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F804-EF6A-4855-98CB-96ED6C65039F}">
  <sheetPr codeName="Hoja2">
    <pageSetUpPr fitToPage="1"/>
  </sheetPr>
  <dimension ref="B1:I62"/>
  <sheetViews>
    <sheetView showGridLines="0" showZeros="0" tabSelected="1" zoomScale="85" zoomScaleNormal="85" zoomScaleSheetLayoutView="85" workbookViewId="0">
      <selection activeCell="C20" sqref="C20"/>
    </sheetView>
  </sheetViews>
  <sheetFormatPr baseColWidth="10" defaultColWidth="9.140625" defaultRowHeight="12" customHeight="1" x14ac:dyDescent="0.25"/>
  <cols>
    <col min="1" max="1" width="7.42578125" style="20" customWidth="1"/>
    <col min="2" max="2" width="16.85546875" style="20" customWidth="1"/>
    <col min="3" max="3" width="70.5703125" style="20" customWidth="1"/>
    <col min="4" max="4" width="11.5703125" style="20" customWidth="1"/>
    <col min="5" max="5" width="20.140625" style="20" customWidth="1"/>
    <col min="6" max="6" width="17.85546875" style="20" customWidth="1"/>
    <col min="7" max="7" width="40.28515625" style="20" customWidth="1"/>
    <col min="8" max="8" width="31" style="20" customWidth="1"/>
    <col min="9" max="9" width="14.140625" style="20" hidden="1" customWidth="1"/>
    <col min="10" max="16384" width="9.140625" style="20"/>
  </cols>
  <sheetData>
    <row r="1" spans="2:8" ht="12" customHeight="1" x14ac:dyDescent="0.25">
      <c r="B1" s="18"/>
      <c r="C1" s="16" t="s">
        <v>11</v>
      </c>
      <c r="D1" s="14" t="s">
        <v>23</v>
      </c>
      <c r="E1" s="13"/>
      <c r="F1" s="13"/>
      <c r="G1" s="12"/>
      <c r="H1" s="19"/>
    </row>
    <row r="2" spans="2:8" ht="12" customHeight="1" x14ac:dyDescent="0.25">
      <c r="B2" s="21"/>
      <c r="C2" s="17" t="s">
        <v>12</v>
      </c>
      <c r="D2" s="22"/>
      <c r="E2" s="23"/>
      <c r="F2" s="23"/>
      <c r="G2" s="24"/>
      <c r="H2" s="25"/>
    </row>
    <row r="3" spans="2:8" ht="12" customHeight="1" x14ac:dyDescent="0.25">
      <c r="B3" s="21"/>
      <c r="C3" s="47" t="s">
        <v>21</v>
      </c>
      <c r="D3" s="5" t="s">
        <v>49</v>
      </c>
      <c r="E3" s="4"/>
      <c r="F3" s="4"/>
      <c r="G3" s="3"/>
      <c r="H3" s="25"/>
    </row>
    <row r="4" spans="2:8" ht="12" customHeight="1" x14ac:dyDescent="0.25">
      <c r="B4" s="21"/>
      <c r="C4" s="89"/>
      <c r="D4" s="2"/>
      <c r="E4" s="4"/>
      <c r="F4" s="4"/>
      <c r="G4" s="3"/>
      <c r="H4" s="25"/>
    </row>
    <row r="5" spans="2:8" ht="12" customHeight="1" thickBot="1" x14ac:dyDescent="0.3">
      <c r="B5" s="21"/>
      <c r="C5" s="90"/>
      <c r="D5" s="1"/>
      <c r="E5" s="15"/>
      <c r="F5" s="15"/>
      <c r="G5" s="88"/>
      <c r="H5" s="25"/>
    </row>
    <row r="6" spans="2:8" ht="12" customHeight="1" x14ac:dyDescent="0.25">
      <c r="B6" s="21"/>
      <c r="C6" s="26" t="s">
        <v>0</v>
      </c>
      <c r="D6" s="91" t="s">
        <v>17</v>
      </c>
      <c r="E6" s="92"/>
      <c r="F6" s="92"/>
      <c r="G6" s="27"/>
      <c r="H6" s="25"/>
    </row>
    <row r="7" spans="2:8" ht="12" customHeight="1" x14ac:dyDescent="0.25">
      <c r="B7" s="21"/>
      <c r="C7" s="93" t="s">
        <v>50</v>
      </c>
      <c r="D7" s="95" t="s">
        <v>18</v>
      </c>
      <c r="E7" s="96"/>
      <c r="F7" s="96"/>
      <c r="G7" s="28"/>
      <c r="H7" s="25"/>
    </row>
    <row r="8" spans="2:8" ht="12" customHeight="1" x14ac:dyDescent="0.25">
      <c r="B8" s="21"/>
      <c r="C8" s="93"/>
      <c r="D8" s="95" t="s">
        <v>1</v>
      </c>
      <c r="E8" s="96"/>
      <c r="F8" s="96"/>
      <c r="G8" s="29"/>
      <c r="H8" s="25"/>
    </row>
    <row r="9" spans="2:8" ht="12.6" customHeight="1" thickBot="1" x14ac:dyDescent="0.3">
      <c r="B9" s="21"/>
      <c r="C9" s="94"/>
      <c r="D9" s="97" t="s">
        <v>13</v>
      </c>
      <c r="E9" s="98"/>
      <c r="F9" s="98"/>
      <c r="G9" s="30"/>
      <c r="H9" s="31"/>
    </row>
    <row r="10" spans="2:8" ht="12" customHeight="1" x14ac:dyDescent="0.25">
      <c r="B10" s="21"/>
      <c r="C10" s="32" t="s">
        <v>15</v>
      </c>
      <c r="D10" s="14" t="s">
        <v>24</v>
      </c>
      <c r="E10" s="13"/>
      <c r="F10" s="13"/>
      <c r="G10" s="12"/>
      <c r="H10" s="57" t="s">
        <v>22</v>
      </c>
    </row>
    <row r="11" spans="2:8" ht="16.5" customHeight="1" x14ac:dyDescent="0.25">
      <c r="B11" s="21"/>
      <c r="C11" s="11"/>
      <c r="D11" s="33">
        <v>0</v>
      </c>
      <c r="E11" s="34"/>
      <c r="F11" s="34"/>
      <c r="G11" s="35"/>
      <c r="H11" s="75" t="s">
        <v>26</v>
      </c>
    </row>
    <row r="12" spans="2:8" ht="12" customHeight="1" thickBot="1" x14ac:dyDescent="0.3">
      <c r="B12" s="36"/>
      <c r="C12" s="10"/>
      <c r="D12" s="67"/>
      <c r="E12" s="68"/>
      <c r="F12" s="68"/>
      <c r="G12" s="69"/>
      <c r="H12" s="37"/>
    </row>
    <row r="13" spans="2:8" ht="12" customHeight="1" thickBot="1" x14ac:dyDescent="0.3">
      <c r="E13" s="38"/>
    </row>
    <row r="14" spans="2:8" ht="16.899999999999999" customHeight="1" thickBot="1" x14ac:dyDescent="0.3">
      <c r="B14" s="9" t="s">
        <v>19</v>
      </c>
      <c r="C14" s="8"/>
      <c r="D14" s="8"/>
      <c r="E14" s="8"/>
      <c r="F14" s="8"/>
      <c r="G14" s="8"/>
      <c r="H14" s="7"/>
    </row>
    <row r="15" spans="2:8" ht="12" customHeight="1" thickBot="1" x14ac:dyDescent="0.3">
      <c r="B15" s="39"/>
      <c r="C15" s="39"/>
      <c r="D15" s="39"/>
      <c r="E15" s="39"/>
      <c r="F15" s="39"/>
      <c r="G15" s="39"/>
      <c r="H15" s="39"/>
    </row>
    <row r="16" spans="2:8" s="43" customFormat="1" ht="12" customHeight="1" thickBot="1" x14ac:dyDescent="0.3">
      <c r="B16" s="40" t="s">
        <v>2</v>
      </c>
      <c r="C16" s="41" t="s">
        <v>3</v>
      </c>
      <c r="D16" s="41" t="s">
        <v>4</v>
      </c>
      <c r="E16" s="41" t="s">
        <v>5</v>
      </c>
      <c r="F16" s="42" t="s">
        <v>16</v>
      </c>
      <c r="G16" s="42" t="s">
        <v>28</v>
      </c>
      <c r="H16" s="41" t="s">
        <v>6</v>
      </c>
    </row>
    <row r="17" spans="2:8" ht="39.6" customHeight="1" x14ac:dyDescent="0.25">
      <c r="B17" s="51"/>
      <c r="C17" s="52" t="str">
        <f>+C7</f>
        <v>Conservación periódica y conservación rutinaria de la carretera 424, tramo Tonila - La Esperanza, en el municipio de Tonila, Jalisco.</v>
      </c>
      <c r="D17" s="53"/>
      <c r="E17" s="54"/>
      <c r="F17" s="55"/>
      <c r="G17" s="56"/>
      <c r="H17" s="78">
        <f>SUM(H18+H33)</f>
        <v>0</v>
      </c>
    </row>
    <row r="18" spans="2:8" ht="15" x14ac:dyDescent="0.25">
      <c r="B18" s="51" t="s">
        <v>14</v>
      </c>
      <c r="C18" s="52" t="s">
        <v>56</v>
      </c>
      <c r="D18" s="53"/>
      <c r="E18" s="54"/>
      <c r="F18" s="55"/>
      <c r="G18" s="56"/>
      <c r="H18" s="78">
        <f>SUM(H21+H19+H25)</f>
        <v>0</v>
      </c>
    </row>
    <row r="19" spans="2:8" ht="15" x14ac:dyDescent="0.25">
      <c r="B19" s="58" t="s">
        <v>29</v>
      </c>
      <c r="C19" s="58" t="s">
        <v>70</v>
      </c>
      <c r="D19" s="59"/>
      <c r="E19" s="60"/>
      <c r="F19" s="76">
        <v>0</v>
      </c>
      <c r="G19" s="65"/>
      <c r="H19" s="79">
        <f>SUM(H20:H20)</f>
        <v>0</v>
      </c>
    </row>
    <row r="20" spans="2:8" ht="63.75" x14ac:dyDescent="0.25">
      <c r="B20" s="46" t="s">
        <v>30</v>
      </c>
      <c r="C20" s="70" t="s">
        <v>57</v>
      </c>
      <c r="D20" s="72" t="s">
        <v>48</v>
      </c>
      <c r="E20" s="71">
        <v>96</v>
      </c>
      <c r="F20" s="66">
        <v>0</v>
      </c>
      <c r="G20" s="65" t="str">
        <f t="shared" ref="G20" si="0">+numtext(F20)</f>
        <v>CERO PESOS 00/100 M.N.</v>
      </c>
      <c r="H20" s="80">
        <f t="shared" ref="H20" si="1">ROUND(E20*F20,2)</f>
        <v>0</v>
      </c>
    </row>
    <row r="21" spans="2:8" ht="15" x14ac:dyDescent="0.25">
      <c r="B21" s="58" t="s">
        <v>31</v>
      </c>
      <c r="C21" s="58" t="s">
        <v>39</v>
      </c>
      <c r="D21" s="59"/>
      <c r="E21" s="60"/>
      <c r="F21" s="76">
        <v>0</v>
      </c>
      <c r="G21" s="65"/>
      <c r="H21" s="79">
        <f>SUM(H22:H24)</f>
        <v>0</v>
      </c>
    </row>
    <row r="22" spans="2:8" ht="63.75" x14ac:dyDescent="0.25">
      <c r="B22" s="46" t="s">
        <v>33</v>
      </c>
      <c r="C22" s="70" t="s">
        <v>72</v>
      </c>
      <c r="D22" s="72" t="s">
        <v>27</v>
      </c>
      <c r="E22" s="71">
        <v>543.9</v>
      </c>
      <c r="F22" s="66">
        <v>0</v>
      </c>
      <c r="G22" s="65" t="str">
        <f t="shared" ref="G22" si="2">+numtext(F22)</f>
        <v>CERO PESOS 00/100 M.N.</v>
      </c>
      <c r="H22" s="80">
        <f t="shared" ref="H22" si="3">ROUND(E22*F22,2)</f>
        <v>0</v>
      </c>
    </row>
    <row r="23" spans="2:8" ht="114.75" x14ac:dyDescent="0.25">
      <c r="B23" s="46" t="s">
        <v>34</v>
      </c>
      <c r="C23" s="70" t="s">
        <v>71</v>
      </c>
      <c r="D23" s="72" t="s">
        <v>27</v>
      </c>
      <c r="E23" s="71">
        <v>906.5</v>
      </c>
      <c r="F23" s="66">
        <v>0</v>
      </c>
      <c r="G23" s="65" t="str">
        <f t="shared" ref="G23" si="4">+numtext(F23)</f>
        <v>CERO PESOS 00/100 M.N.</v>
      </c>
      <c r="H23" s="80">
        <f t="shared" ref="H23" si="5">ROUND(E23*F23,2)</f>
        <v>0</v>
      </c>
    </row>
    <row r="24" spans="2:8" ht="318.75" x14ac:dyDescent="0.25">
      <c r="B24" s="46" t="s">
        <v>35</v>
      </c>
      <c r="C24" s="70" t="s">
        <v>73</v>
      </c>
      <c r="D24" s="72" t="s">
        <v>53</v>
      </c>
      <c r="E24" s="71">
        <v>18130</v>
      </c>
      <c r="F24" s="66">
        <v>0</v>
      </c>
      <c r="G24" s="65" t="str">
        <f t="shared" ref="G24" si="6">+numtext(F24)</f>
        <v>CERO PESOS 00/100 M.N.</v>
      </c>
      <c r="H24" s="80">
        <f t="shared" ref="H24" si="7">ROUND(E24*F24,2)</f>
        <v>0</v>
      </c>
    </row>
    <row r="25" spans="2:8" ht="15" x14ac:dyDescent="0.25">
      <c r="B25" s="58" t="s">
        <v>32</v>
      </c>
      <c r="C25" s="58" t="s">
        <v>45</v>
      </c>
      <c r="D25" s="59"/>
      <c r="E25" s="60"/>
      <c r="F25" s="76">
        <v>0</v>
      </c>
      <c r="G25" s="65"/>
      <c r="H25" s="79">
        <f>SUM(H26:H32)</f>
        <v>0</v>
      </c>
    </row>
    <row r="26" spans="2:8" ht="63.75" x14ac:dyDescent="0.25">
      <c r="B26" s="46" t="s">
        <v>36</v>
      </c>
      <c r="C26" s="70" t="s">
        <v>58</v>
      </c>
      <c r="D26" s="72" t="s">
        <v>48</v>
      </c>
      <c r="E26" s="71">
        <v>7770</v>
      </c>
      <c r="F26" s="66">
        <v>0</v>
      </c>
      <c r="G26" s="65" t="str">
        <f t="shared" ref="G26" si="8">+numtext(F26)</f>
        <v>CERO PESOS 00/100 M.N.</v>
      </c>
      <c r="H26" s="80">
        <f t="shared" ref="H26" si="9">ROUND(E26*F26,2)</f>
        <v>0</v>
      </c>
    </row>
    <row r="27" spans="2:8" ht="51" x14ac:dyDescent="0.25">
      <c r="B27" s="46" t="s">
        <v>37</v>
      </c>
      <c r="C27" s="70" t="s">
        <v>59</v>
      </c>
      <c r="D27" s="72" t="s">
        <v>25</v>
      </c>
      <c r="E27" s="71">
        <v>87</v>
      </c>
      <c r="F27" s="66">
        <v>0</v>
      </c>
      <c r="G27" s="65" t="str">
        <f t="shared" ref="G27:G31" si="10">+numtext(F27)</f>
        <v>CERO PESOS 00/100 M.N.</v>
      </c>
      <c r="H27" s="80">
        <f t="shared" ref="H27:H31" si="11">ROUND(E27*F27,2)</f>
        <v>0</v>
      </c>
    </row>
    <row r="28" spans="2:8" ht="76.5" x14ac:dyDescent="0.25">
      <c r="B28" s="46" t="s">
        <v>38</v>
      </c>
      <c r="C28" s="70" t="s">
        <v>74</v>
      </c>
      <c r="D28" s="72" t="s">
        <v>53</v>
      </c>
      <c r="E28" s="71">
        <v>50</v>
      </c>
      <c r="F28" s="66">
        <v>0</v>
      </c>
      <c r="G28" s="65" t="str">
        <f t="shared" si="10"/>
        <v>CERO PESOS 00/100 M.N.</v>
      </c>
      <c r="H28" s="80">
        <f t="shared" si="11"/>
        <v>0</v>
      </c>
    </row>
    <row r="29" spans="2:8" ht="51" x14ac:dyDescent="0.25">
      <c r="B29" s="46" t="s">
        <v>40</v>
      </c>
      <c r="C29" s="70" t="s">
        <v>75</v>
      </c>
      <c r="D29" s="72" t="s">
        <v>25</v>
      </c>
      <c r="E29" s="71">
        <v>2400</v>
      </c>
      <c r="F29" s="66">
        <v>0</v>
      </c>
      <c r="G29" s="65" t="str">
        <f t="shared" si="10"/>
        <v>CERO PESOS 00/100 M.N.</v>
      </c>
      <c r="H29" s="80">
        <f t="shared" si="11"/>
        <v>0</v>
      </c>
    </row>
    <row r="30" spans="2:8" ht="153" x14ac:dyDescent="0.25">
      <c r="B30" s="46" t="s">
        <v>54</v>
      </c>
      <c r="C30" s="70" t="s">
        <v>76</v>
      </c>
      <c r="D30" s="72" t="s">
        <v>25</v>
      </c>
      <c r="E30" s="71">
        <v>4</v>
      </c>
      <c r="F30" s="66">
        <v>0</v>
      </c>
      <c r="G30" s="65" t="str">
        <f t="shared" si="10"/>
        <v>CERO PESOS 00/100 M.N.</v>
      </c>
      <c r="H30" s="80">
        <f t="shared" si="11"/>
        <v>0</v>
      </c>
    </row>
    <row r="31" spans="2:8" ht="165.75" x14ac:dyDescent="0.25">
      <c r="B31" s="46" t="s">
        <v>41</v>
      </c>
      <c r="C31" s="70" t="s">
        <v>77</v>
      </c>
      <c r="D31" s="72" t="s">
        <v>25</v>
      </c>
      <c r="E31" s="71">
        <v>4</v>
      </c>
      <c r="F31" s="66">
        <v>0</v>
      </c>
      <c r="G31" s="65" t="str">
        <f t="shared" si="10"/>
        <v>CERO PESOS 00/100 M.N.</v>
      </c>
      <c r="H31" s="80">
        <f t="shared" si="11"/>
        <v>0</v>
      </c>
    </row>
    <row r="32" spans="2:8" ht="114.75" x14ac:dyDescent="0.25">
      <c r="B32" s="46" t="s">
        <v>42</v>
      </c>
      <c r="C32" s="70" t="s">
        <v>78</v>
      </c>
      <c r="D32" s="72" t="s">
        <v>52</v>
      </c>
      <c r="E32" s="71">
        <v>47</v>
      </c>
      <c r="F32" s="66">
        <v>0</v>
      </c>
      <c r="G32" s="65" t="str">
        <f t="shared" ref="G32" si="12">+numtext(F32)</f>
        <v>CERO PESOS 00/100 M.N.</v>
      </c>
      <c r="H32" s="80">
        <f t="shared" ref="H32" si="13">ROUND(E32*F32,2)</f>
        <v>0</v>
      </c>
    </row>
    <row r="33" spans="2:8" ht="15" x14ac:dyDescent="0.25">
      <c r="B33" s="51" t="s">
        <v>60</v>
      </c>
      <c r="C33" s="52" t="s">
        <v>56</v>
      </c>
      <c r="D33" s="53"/>
      <c r="E33" s="54"/>
      <c r="F33" s="55"/>
      <c r="G33" s="56"/>
      <c r="H33" s="78">
        <f>SUM(H36+H34+H39)</f>
        <v>0</v>
      </c>
    </row>
    <row r="34" spans="2:8" ht="15" x14ac:dyDescent="0.25">
      <c r="B34" s="58" t="s">
        <v>62</v>
      </c>
      <c r="C34" s="58" t="s">
        <v>61</v>
      </c>
      <c r="D34" s="59"/>
      <c r="E34" s="60"/>
      <c r="F34" s="76">
        <v>0</v>
      </c>
      <c r="G34" s="65"/>
      <c r="H34" s="79">
        <f>SUM(H35:H35)</f>
        <v>0</v>
      </c>
    </row>
    <row r="35" spans="2:8" ht="127.5" x14ac:dyDescent="0.25">
      <c r="B35" s="46" t="s">
        <v>43</v>
      </c>
      <c r="C35" s="70" t="s">
        <v>63</v>
      </c>
      <c r="D35" s="72" t="s">
        <v>51</v>
      </c>
      <c r="E35" s="71">
        <v>3.8849999999999998</v>
      </c>
      <c r="F35" s="66">
        <v>0</v>
      </c>
      <c r="G35" s="65" t="str">
        <f t="shared" ref="G35" si="14">+numtext(F35)</f>
        <v>CERO PESOS 00/100 M.N.</v>
      </c>
      <c r="H35" s="80">
        <f t="shared" ref="H35" si="15">ROUND(E35*F35,2)</f>
        <v>0</v>
      </c>
    </row>
    <row r="36" spans="2:8" ht="15" x14ac:dyDescent="0.25">
      <c r="B36" s="58" t="s">
        <v>64</v>
      </c>
      <c r="C36" s="58" t="s">
        <v>70</v>
      </c>
      <c r="D36" s="59"/>
      <c r="E36" s="60"/>
      <c r="F36" s="76">
        <v>0</v>
      </c>
      <c r="G36" s="65"/>
      <c r="H36" s="79">
        <f>SUM(H37:H37)</f>
        <v>0</v>
      </c>
    </row>
    <row r="37" spans="2:8" ht="153" x14ac:dyDescent="0.25">
      <c r="B37" s="46" t="s">
        <v>44</v>
      </c>
      <c r="C37" s="70" t="s">
        <v>65</v>
      </c>
      <c r="D37" s="72" t="s">
        <v>52</v>
      </c>
      <c r="E37" s="71">
        <v>120</v>
      </c>
      <c r="F37" s="66">
        <v>0</v>
      </c>
      <c r="G37" s="65" t="str">
        <f t="shared" ref="G37:G38" si="16">+numtext(F37)</f>
        <v>CERO PESOS 00/100 M.N.</v>
      </c>
      <c r="H37" s="80">
        <f t="shared" ref="H37:H38" si="17">ROUND(E37*F37,2)</f>
        <v>0</v>
      </c>
    </row>
    <row r="38" spans="2:8" ht="114.75" x14ac:dyDescent="0.25">
      <c r="B38" s="46" t="s">
        <v>46</v>
      </c>
      <c r="C38" s="70" t="s">
        <v>66</v>
      </c>
      <c r="D38" s="72" t="s">
        <v>48</v>
      </c>
      <c r="E38" s="71">
        <v>1200</v>
      </c>
      <c r="F38" s="66">
        <v>0</v>
      </c>
      <c r="G38" s="65" t="str">
        <f t="shared" si="16"/>
        <v>CERO PESOS 00/100 M.N.</v>
      </c>
      <c r="H38" s="80">
        <f t="shared" si="17"/>
        <v>0</v>
      </c>
    </row>
    <row r="39" spans="2:8" ht="15" x14ac:dyDescent="0.25">
      <c r="B39" s="58" t="s">
        <v>69</v>
      </c>
      <c r="C39" s="58" t="s">
        <v>39</v>
      </c>
      <c r="D39" s="59"/>
      <c r="E39" s="60"/>
      <c r="F39" s="76">
        <v>0</v>
      </c>
      <c r="G39" s="65"/>
      <c r="H39" s="79">
        <f>SUM(H40:H41)</f>
        <v>0</v>
      </c>
    </row>
    <row r="40" spans="2:8" ht="216.75" x14ac:dyDescent="0.25">
      <c r="B40" s="46" t="s">
        <v>47</v>
      </c>
      <c r="C40" s="70" t="s">
        <v>67</v>
      </c>
      <c r="D40" s="72" t="s">
        <v>27</v>
      </c>
      <c r="E40" s="71">
        <v>170</v>
      </c>
      <c r="F40" s="66">
        <v>0</v>
      </c>
      <c r="G40" s="65" t="str">
        <f t="shared" ref="G40:G41" si="18">+numtext(F40)</f>
        <v>CERO PESOS 00/100 M.N.</v>
      </c>
      <c r="H40" s="80">
        <f t="shared" ref="H40:H41" si="19">ROUND(E40*F40,2)</f>
        <v>0</v>
      </c>
    </row>
    <row r="41" spans="2:8" ht="165.75" x14ac:dyDescent="0.25">
      <c r="B41" s="46" t="s">
        <v>55</v>
      </c>
      <c r="C41" s="70" t="s">
        <v>68</v>
      </c>
      <c r="D41" s="72" t="s">
        <v>27</v>
      </c>
      <c r="E41" s="71">
        <v>85</v>
      </c>
      <c r="F41" s="66">
        <v>0</v>
      </c>
      <c r="G41" s="65" t="str">
        <f t="shared" si="18"/>
        <v>CERO PESOS 00/100 M.N.</v>
      </c>
      <c r="H41" s="80">
        <f t="shared" si="19"/>
        <v>0</v>
      </c>
    </row>
    <row r="42" spans="2:8" ht="12" customHeight="1" x14ac:dyDescent="0.25">
      <c r="B42" s="46"/>
      <c r="C42" s="70"/>
      <c r="D42" s="72"/>
      <c r="E42" s="71"/>
      <c r="F42" s="66"/>
      <c r="G42" s="65"/>
      <c r="H42" s="80"/>
    </row>
    <row r="43" spans="2:8" ht="12" customHeight="1" x14ac:dyDescent="0.25">
      <c r="B43" s="48"/>
      <c r="C43" s="49" t="s">
        <v>20</v>
      </c>
      <c r="D43" s="50"/>
      <c r="E43" s="73"/>
      <c r="F43" s="73"/>
      <c r="G43" s="48"/>
      <c r="H43" s="81"/>
    </row>
    <row r="44" spans="2:8" ht="12" customHeight="1" x14ac:dyDescent="0.25">
      <c r="B44" s="48"/>
      <c r="C44" s="49"/>
      <c r="D44" s="50"/>
      <c r="E44" s="73"/>
      <c r="F44" s="73"/>
      <c r="G44" s="48"/>
      <c r="H44" s="81"/>
    </row>
    <row r="45" spans="2:8" ht="37.9" customHeight="1" x14ac:dyDescent="0.25">
      <c r="B45" s="84"/>
      <c r="C45" s="87" t="str">
        <f>C17</f>
        <v>Conservación periódica y conservación rutinaria de la carretera 424, tramo Tonila - La Esperanza, en el municipio de Tonila, Jalisco.</v>
      </c>
      <c r="D45" s="85"/>
      <c r="E45" s="86"/>
      <c r="F45" s="86"/>
      <c r="G45" s="84"/>
      <c r="H45" s="78">
        <f>H17</f>
        <v>0</v>
      </c>
    </row>
    <row r="46" spans="2:8" ht="15" customHeight="1" x14ac:dyDescent="0.25">
      <c r="B46" s="51" t="s">
        <v>14</v>
      </c>
      <c r="C46" s="52" t="str">
        <f>+VLOOKUP($B46,$B$17:$H$18,2,0)</f>
        <v>CONSERVACIÓN PERIÓDICA DEL CADENAMIENTO 0+000 AL 2+590</v>
      </c>
      <c r="D46" s="39"/>
      <c r="E46" s="44"/>
      <c r="F46" s="39"/>
      <c r="G46" s="39"/>
      <c r="H46" s="82">
        <f>+VLOOKUP($B46,$B$18:$I$18,7,0)</f>
        <v>0</v>
      </c>
    </row>
    <row r="47" spans="2:8" ht="12" customHeight="1" x14ac:dyDescent="0.25">
      <c r="B47" s="58" t="s">
        <v>29</v>
      </c>
      <c r="C47" s="58" t="str">
        <f>+VLOOKUP($B47,$B$19:$H$21,2,0)</f>
        <v>ESTRUCTURAS Y OBRAS DE DRENAJE</v>
      </c>
      <c r="D47" s="59"/>
      <c r="E47" s="60"/>
      <c r="F47" s="61"/>
      <c r="G47" s="62"/>
      <c r="H47" s="79">
        <f>+VLOOKUP($B47,$B$17:$H$21,7,0)</f>
        <v>0</v>
      </c>
    </row>
    <row r="48" spans="2:8" ht="12" customHeight="1" x14ac:dyDescent="0.25">
      <c r="B48" s="58" t="s">
        <v>31</v>
      </c>
      <c r="C48" s="58" t="str">
        <f>+VLOOKUP($B48,$B$17:$H$21,2,0)</f>
        <v>PAVIMENTOS</v>
      </c>
      <c r="D48" s="59"/>
      <c r="E48" s="60"/>
      <c r="F48" s="61"/>
      <c r="G48" s="62"/>
      <c r="H48" s="79">
        <f>+VLOOKUP($B48,$B$17:$H$21,7,0)</f>
        <v>0</v>
      </c>
    </row>
    <row r="49" spans="2:9" ht="12" customHeight="1" x14ac:dyDescent="0.25">
      <c r="B49" s="58" t="s">
        <v>32</v>
      </c>
      <c r="C49" s="58" t="str">
        <f>+VLOOKUP($B49,$B$19:$I$31,2,0)</f>
        <v>SEÑALAMIENTO</v>
      </c>
      <c r="D49" s="59"/>
      <c r="E49" s="60"/>
      <c r="F49" s="61"/>
      <c r="G49" s="62"/>
      <c r="H49" s="79">
        <f>+VLOOKUP($B49,$B$17:$I$31,7,0)</f>
        <v>0</v>
      </c>
    </row>
    <row r="50" spans="2:9" ht="12" customHeight="1" x14ac:dyDescent="0.25">
      <c r="B50" s="51" t="s">
        <v>60</v>
      </c>
      <c r="C50" s="52" t="str">
        <f>+VLOOKUP($B50,$B$18:$I$41,2,0)</f>
        <v>CONSERVACIÓN PERIÓDICA DEL CADENAMIENTO 0+000 AL 2+590</v>
      </c>
      <c r="D50" s="39"/>
      <c r="E50" s="44"/>
      <c r="F50" s="39"/>
      <c r="G50" s="39"/>
      <c r="H50" s="82">
        <f>+VLOOKUP($B50,$B$18:$I$41,7,0)</f>
        <v>0</v>
      </c>
    </row>
    <row r="51" spans="2:9" ht="12" customHeight="1" x14ac:dyDescent="0.25">
      <c r="B51" s="58" t="s">
        <v>62</v>
      </c>
      <c r="C51" s="58" t="str">
        <f>+VLOOKUP($B51,$B$18:$H$41,2,0)</f>
        <v>TERRACERÍAS</v>
      </c>
      <c r="D51" s="59"/>
      <c r="E51" s="60"/>
      <c r="F51" s="61"/>
      <c r="G51" s="62"/>
      <c r="H51" s="79">
        <f>+VLOOKUP($B51,$B$17:$I$41,7,0)</f>
        <v>0</v>
      </c>
    </row>
    <row r="52" spans="2:9" ht="12" customHeight="1" x14ac:dyDescent="0.25">
      <c r="B52" s="58" t="s">
        <v>64</v>
      </c>
      <c r="C52" s="58" t="str">
        <f t="shared" ref="C52:C53" si="20">+VLOOKUP($B52,$B$18:$H$41,2,0)</f>
        <v>ESTRUCTURAS Y OBRAS DE DRENAJE</v>
      </c>
      <c r="D52" s="59"/>
      <c r="E52" s="60"/>
      <c r="F52" s="61"/>
      <c r="G52" s="62"/>
      <c r="H52" s="79">
        <f t="shared" ref="H52:H53" si="21">+VLOOKUP($B52,$B$17:$I$41,7,0)</f>
        <v>0</v>
      </c>
    </row>
    <row r="53" spans="2:9" ht="12" customHeight="1" x14ac:dyDescent="0.25">
      <c r="B53" s="58" t="s">
        <v>69</v>
      </c>
      <c r="C53" s="58" t="str">
        <f t="shared" si="20"/>
        <v>PAVIMENTOS</v>
      </c>
      <c r="D53" s="59"/>
      <c r="E53" s="60"/>
      <c r="F53" s="61"/>
      <c r="G53" s="62"/>
      <c r="H53" s="79">
        <f t="shared" si="21"/>
        <v>0</v>
      </c>
    </row>
    <row r="54" spans="2:9" ht="12" customHeight="1" x14ac:dyDescent="0.25">
      <c r="B54" s="58"/>
      <c r="C54" s="58"/>
      <c r="D54" s="59"/>
      <c r="E54" s="60"/>
      <c r="F54" s="61"/>
      <c r="G54" s="62"/>
      <c r="H54" s="79"/>
    </row>
    <row r="55" spans="2:9" ht="12" customHeight="1" x14ac:dyDescent="0.25">
      <c r="B55" s="58"/>
      <c r="C55" s="58"/>
      <c r="D55" s="59"/>
      <c r="E55" s="60"/>
      <c r="F55" s="61"/>
      <c r="G55" s="62"/>
      <c r="H55" s="79"/>
    </row>
    <row r="56" spans="2:9" ht="12" customHeight="1" x14ac:dyDescent="0.25">
      <c r="B56" s="6" t="s">
        <v>7</v>
      </c>
      <c r="C56" s="6"/>
      <c r="D56" s="6"/>
      <c r="E56" s="6"/>
      <c r="F56" s="6"/>
      <c r="G56" s="63" t="s">
        <v>8</v>
      </c>
      <c r="H56" s="83">
        <f>H45</f>
        <v>0</v>
      </c>
    </row>
    <row r="57" spans="2:9" s="45" customFormat="1" ht="12" customHeight="1" x14ac:dyDescent="0.25">
      <c r="B57" s="6" t="str">
        <f>+numtext(H58)</f>
        <v>CERO PESOS 00/100 M.N.</v>
      </c>
      <c r="C57" s="6"/>
      <c r="D57" s="6"/>
      <c r="E57" s="6"/>
      <c r="F57" s="6"/>
      <c r="G57" s="63" t="s">
        <v>9</v>
      </c>
      <c r="H57" s="83">
        <f>ROUND(H56*0.16,2)</f>
        <v>0</v>
      </c>
    </row>
    <row r="58" spans="2:9" s="45" customFormat="1" ht="12" customHeight="1" x14ac:dyDescent="0.25">
      <c r="B58" s="6"/>
      <c r="C58" s="6"/>
      <c r="D58" s="6"/>
      <c r="E58" s="6"/>
      <c r="F58" s="6"/>
      <c r="G58" s="63" t="s">
        <v>10</v>
      </c>
      <c r="H58" s="83">
        <f>+H56+H57</f>
        <v>0</v>
      </c>
      <c r="I58" s="77">
        <f>+H58*1.15</f>
        <v>0</v>
      </c>
    </row>
    <row r="59" spans="2:9" s="45" customFormat="1" ht="12" customHeight="1" x14ac:dyDescent="0.25">
      <c r="H59" s="64"/>
    </row>
    <row r="60" spans="2:9" ht="12" customHeight="1" x14ac:dyDescent="0.25">
      <c r="H60" s="74"/>
    </row>
    <row r="61" spans="2:9" ht="12" customHeight="1" x14ac:dyDescent="0.25">
      <c r="H61" s="74"/>
    </row>
    <row r="62" spans="2:9" ht="12" customHeight="1" x14ac:dyDescent="0.25">
      <c r="H62" s="74"/>
    </row>
  </sheetData>
  <mergeCells count="13">
    <mergeCell ref="D1:G1"/>
    <mergeCell ref="D3:G5"/>
    <mergeCell ref="C4:C5"/>
    <mergeCell ref="D6:F6"/>
    <mergeCell ref="C7:C9"/>
    <mergeCell ref="D7:F7"/>
    <mergeCell ref="D8:F8"/>
    <mergeCell ref="D9:F9"/>
    <mergeCell ref="D10:G10"/>
    <mergeCell ref="C11:C12"/>
    <mergeCell ref="B14:H14"/>
    <mergeCell ref="B56:F56"/>
    <mergeCell ref="B57:F58"/>
  </mergeCells>
  <printOptions horizontalCentered="1"/>
  <pageMargins left="0.39370078740157499" right="0.39370078740157499" top="0.51" bottom="0.78740157480314998" header="0.27559055118110198" footer="0.39370078740157499"/>
  <pageSetup scale="62" fitToHeight="0" orientation="landscape" r:id="rId1"/>
  <headerFooter>
    <oddFooter>&amp;C&amp;8Página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</vt:lpstr>
      <vt:lpstr>CATALOGO!Área_de_impresión</vt:lpstr>
      <vt:lpstr>CATALOGO!Títulos_a_imprimir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ELIDA IVETTE AGUIRRE ROCHIN.</cp:lastModifiedBy>
  <cp:lastPrinted>2025-07-26T15:56:04Z</cp:lastPrinted>
  <dcterms:created xsi:type="dcterms:W3CDTF">2018-12-17T16:20:56Z</dcterms:created>
  <dcterms:modified xsi:type="dcterms:W3CDTF">2026-04-29T17:09:41Z</dcterms:modified>
  <cp:category/>
</cp:coreProperties>
</file>