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5CA58C74-9BBB-46EA-A7D2-161B58D7B8C5}" xr6:coauthVersionLast="47" xr6:coauthVersionMax="47" xr10:uidLastSave="{00000000-0000-0000-0000-000000000000}"/>
  <bookViews>
    <workbookView xWindow="1005" yWindow="780" windowWidth="25170" windowHeight="13680" xr2:uid="{00000000-000D-0000-FFFF-FFFF00000000}"/>
  </bookViews>
  <sheets>
    <sheet name="CATALOGO" sheetId="2" r:id="rId1"/>
  </sheets>
  <definedNames>
    <definedName name="_xlnm._FilterDatabase" localSheetId="0" hidden="1">CATALOGO!$A$16:$G$63</definedName>
    <definedName name="area" localSheetId="0">#REF!</definedName>
    <definedName name="area">#REF!</definedName>
    <definedName name="_xlnm.Print_Area" localSheetId="0">CATALOGO!$A$1:$G$94</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7" i="2" l="1"/>
  <c r="G94" i="2"/>
  <c r="G93" i="2"/>
  <c r="A93" i="2"/>
  <c r="G92" i="2"/>
  <c r="G76" i="2"/>
  <c r="B76" i="2"/>
  <c r="G75" i="2"/>
  <c r="B75" i="2"/>
  <c r="G74" i="2"/>
  <c r="B74" i="2"/>
  <c r="G73" i="2"/>
  <c r="B73" i="2"/>
  <c r="G72" i="2"/>
  <c r="B72" i="2"/>
  <c r="G71" i="2"/>
  <c r="B71" i="2"/>
  <c r="G70" i="2"/>
  <c r="B70" i="2"/>
  <c r="G69" i="2"/>
  <c r="B69" i="2"/>
  <c r="G68" i="2"/>
  <c r="B68" i="2"/>
  <c r="G66" i="2"/>
  <c r="B66" i="2"/>
  <c r="G65" i="2"/>
  <c r="G63" i="2"/>
  <c r="F63" i="2" a="1"/>
  <c r="F63" i="2"/>
  <c r="G62" i="2"/>
  <c r="F62" i="2" a="1"/>
  <c r="F62" i="2"/>
  <c r="G61" i="2"/>
  <c r="F61" i="2" a="1"/>
  <c r="F61" i="2"/>
  <c r="G60" i="2"/>
  <c r="F60" i="2" a="1"/>
  <c r="F60" i="2"/>
  <c r="G59" i="2"/>
  <c r="F59" i="2" a="1"/>
  <c r="F59" i="2"/>
  <c r="G58" i="2"/>
  <c r="F58" i="2" a="1"/>
  <c r="F58" i="2"/>
  <c r="G57" i="2"/>
  <c r="F57" i="2" a="1"/>
  <c r="F57" i="2"/>
  <c r="G56" i="2"/>
  <c r="F56" i="2" a="1"/>
  <c r="F56" i="2"/>
  <c r="G55" i="2"/>
  <c r="F55" i="2" a="1"/>
  <c r="F55" i="2"/>
  <c r="G54" i="2"/>
  <c r="F54" i="2" a="1"/>
  <c r="F54" i="2"/>
  <c r="G53" i="2"/>
  <c r="F53" i="2" a="1"/>
  <c r="F53" i="2"/>
  <c r="G52" i="2"/>
  <c r="F52" i="2" a="1"/>
  <c r="F52" i="2"/>
  <c r="G51" i="2"/>
  <c r="F51" i="2" a="1"/>
  <c r="F51" i="2"/>
  <c r="G50" i="2"/>
  <c r="F50" i="2" a="1"/>
  <c r="F50" i="2"/>
  <c r="G49" i="2"/>
  <c r="F49" i="2" a="1"/>
  <c r="F49" i="2"/>
  <c r="G48" i="2"/>
  <c r="G47" i="2"/>
  <c r="F47" i="2" a="1"/>
  <c r="F47" i="2"/>
  <c r="G46" i="2"/>
  <c r="F46" i="2" a="1"/>
  <c r="F46" i="2"/>
  <c r="G45" i="2"/>
  <c r="F45" i="2" a="1"/>
  <c r="F45" i="2"/>
  <c r="G44" i="2"/>
  <c r="F44" i="2" a="1"/>
  <c r="F44" i="2"/>
  <c r="G43" i="2"/>
  <c r="G42" i="2"/>
  <c r="F42" i="2" a="1"/>
  <c r="F42" i="2"/>
  <c r="G41" i="2"/>
  <c r="F41" i="2" a="1"/>
  <c r="F41" i="2"/>
  <c r="G40" i="2"/>
  <c r="F40" i="2" a="1"/>
  <c r="F40" i="2"/>
  <c r="G39" i="2"/>
  <c r="F39" i="2" a="1"/>
  <c r="F39" i="2"/>
  <c r="G38" i="2"/>
  <c r="F38" i="2" a="1"/>
  <c r="F38" i="2"/>
  <c r="G37" i="2"/>
  <c r="F37" i="2" a="1"/>
  <c r="F37" i="2"/>
  <c r="G36" i="2"/>
  <c r="F36" i="2" a="1"/>
  <c r="F36" i="2"/>
  <c r="G35" i="2"/>
  <c r="F35" i="2" a="1"/>
  <c r="F35" i="2"/>
  <c r="G34" i="2"/>
  <c r="F34" i="2" a="1"/>
  <c r="F34" i="2"/>
  <c r="G33" i="2"/>
  <c r="F33" i="2" a="1"/>
  <c r="F33" i="2"/>
  <c r="G32" i="2"/>
  <c r="G31" i="2"/>
  <c r="F31" i="2" a="1"/>
  <c r="F31" i="2"/>
  <c r="G30" i="2"/>
  <c r="F30" i="2" a="1"/>
  <c r="F30" i="2"/>
  <c r="G29" i="2"/>
  <c r="F29" i="2" a="1"/>
  <c r="F29" i="2"/>
  <c r="G28" i="2"/>
  <c r="G27" i="2"/>
  <c r="G26" i="2"/>
  <c r="F26" i="2" a="1"/>
  <c r="F26" i="2"/>
  <c r="G25" i="2"/>
  <c r="F25" i="2" a="1"/>
  <c r="F25" i="2"/>
  <c r="G24" i="2"/>
  <c r="G23" i="2"/>
  <c r="F23" i="2" a="1"/>
  <c r="F23" i="2"/>
  <c r="G22" i="2"/>
  <c r="F22" i="2" a="1"/>
  <c r="F22" i="2"/>
  <c r="G21" i="2"/>
  <c r="G20" i="2"/>
  <c r="F20" i="2" a="1"/>
  <c r="F20" i="2"/>
  <c r="G19" i="2"/>
  <c r="G18" i="2"/>
  <c r="G1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<sst xmlns="http://schemas.openxmlformats.org/spreadsheetml/2006/main" count="166" uniqueCount="126">
  <si>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</si>
  <si>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</si>
  <si>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</si>
  <si>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</si>
  <si>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</si>
  <si>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</si>
  <si>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</si>
  <si>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</si>
  <si>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</si>
  <si>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</si>
  <si>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</si>
  <si>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</si>
  <si>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</si>
  <si>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</si>
  <si>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</si>
  <si>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</si>
  <si>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</si>
  <si>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</si>
  <si>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</si>
  <si>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</si>
  <si>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</si>
  <si>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</si>
  <si>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</si>
  <si>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</si>
  <si>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</si>
  <si>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</si>
  <si>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</si>
  <si>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</si>
  <si>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PZA</t>
  </si>
  <si>
    <t>M3</t>
  </si>
  <si>
    <t>M</t>
  </si>
  <si>
    <t>KG</t>
  </si>
  <si>
    <t>A2</t>
  </si>
  <si>
    <t>B</t>
  </si>
  <si>
    <t>B1</t>
  </si>
  <si>
    <t>SIOP-001</t>
  </si>
  <si>
    <t>SIOP-002</t>
  </si>
  <si>
    <t>SIOP-003</t>
  </si>
  <si>
    <t>SIOP-004</t>
  </si>
  <si>
    <t>SIOP-006</t>
  </si>
  <si>
    <t>PAVIMENTOS</t>
  </si>
  <si>
    <t>M3/KM</t>
  </si>
  <si>
    <t>A3</t>
  </si>
  <si>
    <t>LIMPIEZAS</t>
  </si>
  <si>
    <t>B2</t>
  </si>
  <si>
    <t>B3</t>
  </si>
  <si>
    <t>B4</t>
  </si>
  <si>
    <t>SIOP-005</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</si>
  <si>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</si>
  <si>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</si>
  <si>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</si>
  <si>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</si>
  <si>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</si>
  <si>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</si>
  <si>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</si>
  <si>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</si>
  <si>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</si>
  <si>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</si>
  <si>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</si>
  <si>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</si>
  <si>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</si>
  <si>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</si>
  <si>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</si>
  <si>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</si>
  <si>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</si>
  <si>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</si>
  <si>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</si>
  <si>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</si>
  <si>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</si>
  <si>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</si>
  <si>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</si>
  <si>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</si>
  <si>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</si>
  <si>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</si>
  <si>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</si>
  <si>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</si>
  <si>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</si>
  <si>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</si>
  <si>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</si>
  <si>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E2</t>
  </si>
  <si>
    <t>SIOP-E-ICAR-OB-LP-0223-2026</t>
  </si>
  <si>
    <t>Conservación periódica y conservación rutinaria de la carretera Sin Código, tramo Entronque Carretera 104 - Hacienda La Labor, en el municipio de Chapala, Jalisco.</t>
  </si>
  <si>
    <t>CONSERVACIÓN RUTINARIA</t>
  </si>
  <si>
    <t>LIMPIEZA Y DESHIERBE DEL DERECHO DE VÍA P.U.O.T. PARA LA REMOCIÓN DE LA VEGETACIÓN EXISTENTE, MEDIANTE: LA TALA, ROZA, DESENRAICE, LIMPIA Y DISPOSICIÓN FINAL; EN EL DERECHO DE VÍA, EN LAS ZONAS DE BANCOS, DE CANALES Y EN ÁREAS QUE SE DESTINEN A INSTALACIONES. INCLUYE: MATERIALES, MANO DE OBRA, EQUIPO, SEÑALAMIENTO, CARGA DEL PRODUCTO DE LA LIMPIEZA, ACARREO, DESCARGA Y DISPOSICIÓN EN EL BANCO DE DESPERDICIO O SITIO DE ACOPIO PROPUESTO POR EL CONTRATISTA Y AUTORIZADO POR LA DEPENDENCIA, CUMPLIENDO CON LAS LEYES Y REGLAMENTOS DE PROTECCIÓN ECOLÓGICA VIGENTES, CONSIDERANDO TODOS LOS ELEMENTOS NECESARIOS PARA SU CORRECTA EJECUCIÓN. (EP-CSV-CAR-DSC-3-3-01-001/13).</t>
  </si>
  <si>
    <t>HA</t>
  </si>
  <si>
    <t>ESTRUCTURAS Y OBRAS DE DRENAJE</t>
  </si>
  <si>
    <t>LIMPIEZA DE CUNETAS Y CONTRACUNETAS EN DONDE LO INDIQUE LA DEPENDENCIA, P.U.O.T. A MANO O A MÁQUINA EN CUALQUIER TIPO DE MATERIAL, (RETIRO DE AZOLVE, VEGETACIÓN, BASURA, FRAGMENTOS DE ROCA Y TODO MATERIAL QUE SE ACUMULE EN ELEMENTOS DE DRENAJE. PARA RESTITUIR SU CAPACIDAD Y EFICIENCIA HIDRÁULICA.) INCLUYE: CARGA, FLETE, ACARREOS, DESCARGA Y DISPOSICIÓN FINAL EN SITIOS QUE AUTORICE LA DEPENDENCIA Y QUE NO OBSTRUYAN PROPIEDAD PRIVADA, CAUCE DE ARROYOS U OBRAS DE DRENAJE, INCLUYE HERRAMIENTAS, EQUIPO, MANO DE OBRA, SEÑALAMIENTO Y TODO LO NECESARIO PARA SU CORRECTA EJECUCIÓN. (N-CSV-CAR-2-01-001).</t>
  </si>
  <si>
    <t>LIMPIEZA DE ALCANTARILLAS EN DONDE LO INDIQUE LA DEPENDENCIA INCLUYE CANALES DE ENTRADA Y SALIDA P.U.O.T. A MANO O A MÁQUINA EN CUALQUIER TIPO DE MATERIAL, PARA RESTITUIR SU CAPACIDAD Y EFICIENCIA HIDRÁULICA DE ACUERDO A SU SECCIÓN ORIGINAL CONSIDERANDO CARGA Y RETIRO DE AZOLVE, LODOS, MATERIALES SOLIDOS, LÍQUIDOS, SEMILÍQUIDOS, VEGETACIÓN, BASURA, FRAGMENTOS DE ROCA Y TODO MATERIAL QUE SE ACUMULE EN LOS ELEMENTOS DE DRENAJE Y OBSTRUYAN EL LIBRE FLUJO DE LÍQUIDOS EN CUNETA QUEDANDO LA SECCIÓN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</si>
  <si>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1.0 LT/M2, DEMOLICIÓN DE LA CARPETA ASFÁLTICA DAÑADA POR MEDIOS MECÁNICOS Y/O MANUALES, EXTRACCIÓN Y RETIRO DEL MATERIAL PRODUCTO DE CORTE O DEMOLICIÓN, RECOMPACTACIÓN Y LIMPIEZA DE LA SUPERFICIE DESCUBIERTA, SUMINISTRO, TENDIDO Y COMPACTACIÓN DE MEZCLA ASFÁLTICA PARA CARPETA, LOS TIEMPOS DE LOS EQUIPOS Y VEHÍCULOS EMPLEADOS DURANTE LA EJECUCIÓN DE LOS TRABAJOS, RETIRO DE SOBRANTES AL FINALIZAR LOS TRABAJOS A DESTINO AUTORIZADO POR LA DEPENDENCIA, CARGA, TRANSPORTE, DESCARGAS, MANO DE OBRA, HERRAMIENTAS, EQUIPO Y TODO LO NECESARIO PARA SU CORRECTA EJECUCIÓN. P.U.O.T. (N-CSV-CAR-2-02-003/00/16)</t>
  </si>
  <si>
    <t>BACHEO PROFUNDO AISLADO, REALIZANDO DELIMITACIÓN DEL ÁREA, CORTE CON DISCO Y REMOCIÓN DE LA CAPA DAÑADA DEL PAVIMENTO EXISTENTE, RE COMPACTACIÓN DEL FONDO DE LA EXCAVACIÓN, SUMINISTRO, TENDIDO, AFINE Y COMPACTACIÓN DE LA BASE EN CAPAS DE 20 CMS MÁXIMO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IMPREGNACIÓN A RAZÓN DE 1.5 LTS /M2 CON EMULSIÓN PARA IMPREGNACIÓN, RIEGO DE LIGA A RAZÓN DE 0.7 LTS/M2 CON EMULSIÓN DE ROMPIMIENTO RAPIDO, RESTITUCIÓN DE LA CAPA DE CARPETA EMPLEANDO MEZCLA ASFÁLTICA EN CALIENTE PG 64-22 DE 1/2" A FINOS CUBRIENDO TOTALMENTE EL ÁREA DEL BACHEO TRATADO, SEÑALIZACIÓN DE LA ZONA, HERRAMIENTA MENOR, EQUIPO Y TODO LO NECESARIO PARA SU CORRECTA EJECUCIÓN, P.U.O.T (N·CSV·CAR·2·02·004/15) CONSIDERANDO 05 CM DE ESPESOR COMPACTO DE CARPETA, Y PARA LA ESTRUCTURA, MATERIAL DE BANCO QUE CUMPLA CON LOS PARÁMETROS PARA SER EMPLEADA COMO BASE HIDRÁULICA DE 1 1/2" A FINOS. DEL BANCO PROPUESTO POR EL CONTRATISTA. EN ESPESOR VARIABLE DE ENTRE 20 Y 40 CMS.</t>
  </si>
  <si>
    <t>CONSERVACIÓN PERIÓDICA</t>
  </si>
  <si>
    <t>TERRACERÍAS</t>
  </si>
  <si>
    <t>TERRAPLENES P.U.O.T. (INCISO J.3. DE LA NORMA N-CTR-CAR-1-01-009) UTILIZANDO MATERIALES PROCEDENTES DE BANCO, PARA EL GRADO DE COMPACTACIÓN Y CADA BANCO EN PARTICULAR. TERRAPLENES COMPACTADOS AL 90% DE SU P.V.S.M.</t>
  </si>
  <si>
    <t>CARGA MECÁNICA Y ACARREO EN CAMIÓN 1 ER. KILOMETRO, DE MATERIAL PRODUCTO DE EXCAVACIÓN Y/O DEMOLICIÓN, INCLUYE: MANO DE OBRA, EQUIPO Y HERRAMIENTA, MEDIDO EN SECCIÓN DE PROYECTO.(NORMA S. C. T. N-CTR-CAR-1-01-013-00).</t>
  </si>
  <si>
    <t>ACARREO EN CAMIÓN A KILÓMETROS SUBSECUENTES DE MATERIAL PRODUCTO DE EXCAVACIÓN Y/O DEMOLICIÓN, INCLUYE: MANO DE OBRA, EQUIPO Y HERRAMIENTA, MEDIDO EN SECCIÓN DE PROYECTO. (NORMA S. C. T. N-CTR-CAR-1-01-013-00)</t>
  </si>
  <si>
    <t>EXCAVACIÓN PARA ESTRUCTURAS, MUROS DE CONTENCIÓN Y DONDE LO INDIQUE EL PROYECTO, CONSIDERANDO: EXCAVACIÓN A CUALQUIER PROFUNDIDAD, EN SECO O EN AGUA, EXTRACCIÓN DEL MATERIAL, AFINAMIENTO Y AMACICE DE LOS TALUDES, BOMBEO DE ACHIQUE, ADEMES, TABLESTACADOS Y OBRAS AUXILIARES, EXTRACCIÓN DE AZOLVES, CARGA Y ACARREO LIBRE HASTA 20 METROS Y DESCARGA EN EL SITIO Y FORMA QUE INDIQUE EL PROYECTO O APRUEBE LA SECRETARIA, LOS TIEMPOS DE LOS VEHÍCULOS EMPLEADOS EN LOS TRANSPORTES DE LOS RESIDUOS PRODUCTO DE EXCAVACIÓN. P.U.O.T. (INCISO J.1. DE LA NORMA N-CTR-CAR-1-01-007)</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</si>
  <si>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</si>
  <si>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ALCANTARILLAS TUBULARES DE CONCRETO, DE 1.50 M. DE DIÁMETRO DONDE LO INDIQUE EL PROYECTO Y A SATISFACCIÓN DE LA SECRETARÍA, CONSIDERANDO, EL VALOR POR LA ADQUISICIÓN DE LOS MATERIALES, PLANTILLA DE APOYO, CARGA Y DESCARGA DE LOS MATERIALES AL SITIO DE COLOCACIÓN, COLOCACIÓN Y ENSAMBLADO, EL TIEMPO DE LOS VEHÍCULOS Y EQUIPOS EMPLEADOS EN LA INSTALACIÓN, P.U.O.T. (INCISO J. DE LA NORMA N-CTR-CAR-1-03-002)</t>
  </si>
  <si>
    <t xml:space="preserve"> M</t>
  </si>
  <si>
    <t>MAMPOSTERÍA DE 3A CLASE JUNTEADA CON MORTERO CEMENTO ARENA TIPO II CON RESISTENCIA DE 7,5 MPA (76 KG/CM2) EN MUROS, ALEROS Y CABEZOTES, INCLUYE: TODO LO NECESARIO PARA SU CORRECTA EJECUCIÓN.</t>
  </si>
  <si>
    <t>ZAMPEADO CON MAMPOSTERÍA DE 3A CLASE JUNTEADA CON MORTERO CEMENTO -ARENA TIPO II [CON RESISTENCIA MÍNIMA A LA COMPRESIÓN DE 7,5 MPA (76 KG/CM2)] A LA ENTRADA Y SALIDA DE LAS OBRAS DE DRENAJE, P.U.O.T.</t>
  </si>
  <si>
    <t>SUMINISTRO Y COLOCACIÓN DE CONCRETO HIDRÁULICO HECHO EN OBRA F'C=150 KG/CM2, EN DONDE LO INDIQUE EL PROYECTO, CONSIDERANDO: CIMBRADO, VIBRADO, DESCIMBRADO, DESMOLDANTE, COLADO, CURADO, SUMINISTRO Y ACARREOS DE TODOS LOS MATERIALES AL SITIO DE UTILIZACIÓN, PREPARACIÓN DE LA MEZCLA, APLICACIÓN E INCORPORACIÓN DEL AGUA, LOS TIEMPOS DE LOS VEHÍCULOS EMPLEADOS EN EL TRANSPORTE DE LOS MATERIALES, DURANTE LA CARGA Y LA DESCARGA Y SEÑALAMIENTO DE PROTECCIÓN DE OBRA. (INCISO J.1. DE LA NORMA N-CTRCAR- 1-02-006). P.U.O.T.</t>
  </si>
  <si>
    <t>SUMINISTRO Y COLOCACIÓN DE CONCRETO HIDRÁULICO HECHO EN OBRA F'C=250 KG/CM2, EN LOSAS, MUROS DE CONTENCIÓN Y DONDE LO INDIQUE EL PROYECTO, CONSIDERANDO: CIMBRADO, VIBRADO, DESCIMBRADO, DESMOLDANTE, COLADO, CURADO, SUMINISTRO Y ACARREOS DE TODOS LOS MATERIALES AL SITIO DE UTILIZACIÓN, PREPARACIÓN DE LA MEZCLA, APLICACIÓN E INCORPORACIÓN DEL AGUA, LOS TIEMPOS DE LOS VEHÍCULOS EMPLEADOS EN EL TRANSPORTE DE LOS MATERIALES, DURANTE LA CARGA Y LA DESCARGA Y SEÑALAMIENTO DE PROTECCIÓN DE OBRA. (INCISO J.1. DE LA NORMA N-CTR-CAR-1-02-006). P.U.O.T.</t>
  </si>
  <si>
    <t>ACERO DE REFUERZO DE LE= 4,000 KG/CM2, CUALQUIER DIÁMETRO O SEGÚN LO INDIQUE EL PROYECTO O ASI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(INCISO J. DE LA NORMA N-CTR-CAR-1-02-004)</t>
  </si>
  <si>
    <t>DEMOLICIÓN DE MAMPOSTERÍA, DEPOSITANDO EL PRODUCTO EN EL SITIO QUE ELIJA EL CONTRATISTA O INDIQUE LA SECRETARIA, CONSIDERANDO: CARGA, ACARREO LIBRE A 20 MTS Y DESCARGA EN LA FORMA Y EN EL LUGAR DE ALMACENAMIENTO O EN EL BANCO DE DESPERDICIOS INDICADOS EN EL PROYECTO O APROBADOS POR LA SECRETARIA, LOS TIEMPOS DE LOS VEHÍCULOS EMPLEADOS EN LOS TRANSPORTES DE TODOS LOS MATERIALES, DURANTE LA CARGA Y LAS DESCARGAS, P.U.O.T. (INCISO J.1 Y J.2 DE LA NORMA N-CTR-CAR-1-02-13/00)</t>
  </si>
  <si>
    <t>REPARACIÓN MAYOR DE CUNETAS Y CONTRACUNETAS CON CONCRETO HIDRÁULICO DE F'C=150 KG/CM2 Y 0.15 M2 DE SECCIÓN TRANSVERSAL DE CUNETA CONSIDERANDO 10 CM, DE ESPESOR, RESANE DE GRIETAS, RELLENO DE OQUEDADES, REPOSICIÓN DE CONCRETO O ZAMPEADO, REPOSICIÓN DE JUNTEO EN ZAMPEADO, LIMPIEZAS, P.U.O.T. (INCISO J. DE LA NORMA N-CSV-CAR-4-01-001)</t>
  </si>
  <si>
    <t>RENIVELACIONES AISLADAS EMPLEANDO MEZCLA ASFÁLTICA EN CALIENTE ELABORADA EN PLANTA O EN FRIO FABRICADA CON AGREGADOS PÉTREOS DE BANCO, ASFALTO Y ADITIVOS, CONSIDERANDO, DELIMITACIÓN DEL ÁREA, LIMPIEZA Y RETIRO DE RESIDUOS, INCLUYE: MANO DE OBRA, SUMINISTRO DE LOS MATERIALES, RIEGO DE LIGA CON EMULSIÓN DE ROMPIMIENTO RÁPIDO (ECR-60) A RAZÓN DE 0.70 LT/M2, TENDIDO Y COMPACTACIÓN POR MEDIOS MECÁNICOS Y MANUALES DE LA MEZCLA ASFÁLTICA, TAMAÑO MÁXIMO DEL AGREGADO DE 1/2" Y CEMENTO ASFÁLTICO GRADO PG 64-22, LOS TIEMPOS DE LOS EQUIPOS Y VEHÍCULOS EMPLEADOS DURANTE LA EJECUCIÓN DE LOS TRABAJOS, FLETES, INCLUYE: MATERIALES, MAQUINARIA, EQUIPO, SEÑALAMIENTO, HERRAMIENTA, MANO DE OBRA Y TODO LO NECESARIO PARA SU CORRECTA EJECUCIÓN, P.U.O.T. (NORMA N-CSV-CAR-3-02-001 /15).</t>
  </si>
  <si>
    <t>FRESADO DE PAVIMENTO DE CONCRETO ASFALTICO CON MAQUINA PERFILADORA, POR UNIDAD DE OBRA TERMINADA. CONSIDERANDO, LA DELIMITACIÓN DEL ÁREA A FRESAR, LIMPIEZA DEL ÁREA FRESADA, RETIRO DEL MATERIAL PRODUCTO DE FRESADO, LOS TIEMPOS DE LOS VEHÍCULOS EMPLEADOS EN LOS TRANSPORTES DE TODOS LOS MATERIALES DURANTE LAS CARGAS Y DESCARGAS, P.U.O.T. (N-CSV-CAR-3-02-006/10)</t>
  </si>
  <si>
    <t>CONSTRUCCIÓN DE CARPETA DE CONCRETO ASFÁLTICO EN CALIENTE DE 5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76-22 (PRODUCIDO POR PEMEX COMO EKBE), COMPACTADA AL 95% DE SU P.V.S.M., P.U.O.T. (INCISO J. DE LA NORMA N-CTR-CAR-1-04-006)</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</si>
  <si>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APLICACIÓN DEL SELLADO LAS VECES NECESARIAS DE LA SUPERFICIE SOBRE LA QUE SE CONSTRUIRÁ LA CAPA DE RODADURA POR EL SISTEMA DE RIEGOS, PROTECCIÓN DE LAS ESTRUCTURAS O PARTE DE ELLAS, CARGAS Y TRANSPORTE AL LUGAR DE UTILIZACIÓN, ESPARCIDO POR MEDIOS MECÁNICOS CON EL EQUIPO ADECUADO, ESPARCIDORES, COMPUERTAS O EQUIPOS DE RIEGO SINCRONIZADOS Y PLANCHADO DE LOS MATERIALES PÉTREOS O DEL RIEGO PREMEZCLADO POR MEDIO DE RODILLOS METÁLICOS LIGEROS CON PESO MÁXIMO DE 4 TON. Y COMPACTADOR DE NEUMÁTICOS CON PESO CON O SIN LASTRE DE 7 A 10 TONELADAS, RASTREO, RECOLECCIÓN, REMOCIÓN, TRANSPORTE Y DEPOSITO EN LA FORMA Y EL SITIO INDICADOS EN EL PROYECTO O APROBADOS POR LA DEPENDENCIA, LOS TIEMPOS DE LOS VEHÍCULOS EMPLEADOS EN LOS TRANSPORTES RIEGO Y ESPARCIDO DE TODOS LOS MATERIALES DURANTE LAS CARGAS Y LAS DESCARGAS, LA DOSIFICACIÓN SERÁ A RAZÓN DE 1.30 LT/M2 CON EMULSIÓN ASFÁLTICA DE ROMPIMIENTO RAPIDO NORMAL (ECR-60) PARA EL RIEGO DE LIGA, MIENTRAS QUE EL PÉTREO SERÁ DE 12 LT/M2, DEBERÁ GARANTIZARSE EL CORRECTO TRASLAPE EN JUNTAS LONGITUDINALES Y TRANSVERSALES, SE DEBERÁ REALIZAR UN TRAMO DE PRUEBA CON EL FIN DE CALIBRAR LOS EQUIPOS, VERIFICAR LA AFINIDAD PÉTREO-ASFALTO Y MONITOREAR LOS PROCESOS DE CONSTRUCCIÓN Y CANTIDADES DE MATERIAL DESPRENDIDO Y TIEMPOS DE MADURACIÓN Y FRAGUADO, INCLUYE SUMINISTRO Y APLICACIÓN DE LOS MATERIALES, HERRAMIENTAS, MANO DE OBRA, SEÑALIZACIÓN, BANDEREROS Y TODO LO NECESARIO PARA SU CORRECTA EJECUCIÓN. P.U.O.T. (INCISO J DE LA NORMA N-CSV-CAR-3-02-002/15)</t>
  </si>
  <si>
    <t>SEÑALAMIENTO</t>
  </si>
  <si>
    <t>SUMINISTRO Y APLICACIÓN DE RAYA EN ORILLA DEL CAMINO O DE CALZADA, CONTINUA, SENCILLA DE 15 CMS DE ANCHO, PINTURA TIPO TRAFICO COLOR AMARILLA APLICANDO 1.7 LTS/M² CUMPLIENDO ESPESOR HÚMEDO 35 MILÉSIMAS DE PULGADA, POR UNIDAD DE OBRA TERMINADA, APLICANDO DE 0.7 KG DE MICROESFERA POR M² (1.2 KG/LITRO DE PINTURA), NO EXHIBA ROCIADO EXCESIVO (BRISEADO) EN LAS ORILLAS DE LA LÍNEA DE MARCA, DICHAS LÍNEAS SEAN RECTAS A SIMPLE VISTA. (CLASIFICACIÓN M-1.2)</t>
  </si>
  <si>
    <t>SUMINISTRO Y APLICACIÓN DE PINTURA EN LEYENDAS, MARCAS DIVERSAS EN PAVIMENTOS, REDUCTORES DE VELOCIDAD, RAYAS CON ESPACIAMIENTO LOGARÍTMICO, CRUCE PEATONAL, SEGÚN DISEÑO, PINTURA DOBLE ESPESOR, COLOR REFLEJANTE, CUMPLIENDO ESPESOR 0.38 A 0.51 MILÍMETROS, SEGÚN DISEÑO, APLICANDO DE 0.7 KG DE MICROESFERA POR LITRO, NO EXHIBA ROCIADO EXCESIVO (BRISEADO) EN LAS ORILLAS DE LA LÍNEA DE MARCA, DICHAS LÍNEAS SEAN RECTAS A SIMPLE VISTA.</t>
  </si>
  <si>
    <t>SUMINISTRO Y COLOCACIÓN DE VIALETAS EN RAYA CONTINUA Y/O DISCONTINUA, CON REFLEJANTE COLOR AMARILLO Y/O BLANCA EN UNA O DOS CARAS POR UNIDAD DE OBRA TERMINADA, INCLUYE: MATERIALES, EPOXICO PARA ANCLAJE, MANO DE OBRA, EQUIPO Y HERRAMIENTA.</t>
  </si>
  <si>
    <t>SUMINISTRO Y COLOCACIÓN DE BOYA TROQUELADA DE 7.5X23X23 CM CON 2 REFLEJANTES POR UNIDAD DE OBRA TERMINADA, CONSIDERANDO: EL VALOR POR LA ADQUISICIÓN DE LOS MATERIALES, CARGA Y TRANSPORTE DE TODOS LOS MATERIALES AL SITO DE SU UTILIZACIÓN, UBICACIÓN Y PREMARCADO PARA LA COLOCACIÓN DE LAS BOYAS, COLOCACIÓN DE LA BOYA, LIMPIEZAS DE LA SUPERFICIE DONDE SE COLOCARA, LOS TIEMPOS DE LOS VEHÍCULOS EMPLEADOS EN LOS TRANSPORTES DE TODOS LOS MATERIALES DURANTE LAS CARGAS Y DESCARGAS, P.U.O.T. (INCISO I. DE LA NORMA N-CTR-CAR-1-07-004)</t>
  </si>
  <si>
    <t>SUMINISTRO Y COLOCACIÓN DE SEÑAL DE "KM" SIN RUTA DE 30 X 76 CM. CON LA LEYENDA ACABADO TIPO "A" ALTA INTENSIDAD 10 AÑOS DE DURACIÓN, LAMINA LISA CALIBRE 16, PERIMETRO CORTE LASER, GALVANIZADA POR INMERSIÓN EN CALIENTE, PELÍCULA ANTI GRAFFITI, TORNILLOS ANTIVANDÁLICOS GALVANIZADO, ESCUDO EN IMPRESIÓN DIGITAL VINIL ALTA INTENSIDAD DE ACUERDO A SPOT, POSTE PTR 2"X2" CAL 14 GALV. POR INMERSIÓN EN CALIENTE ALTURA LIBRE PISO A SEÑAL 1.0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</si>
  <si>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DE 71 X 71 CM. CON UN TABLERO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</si>
  <si>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</si>
  <si>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TRES (3) TABLEROS DE 40 X 178 CM., CON LEYENDA ACABADO TIPO "A" ALTA INTENSIDAD,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</si>
  <si>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30 X 178 CM. ACABADO TIPO "A" ALTA INTENSIDAD 10 AÑOS DE DURACIÓN, LAMINA LISA CALIBRE 16, PERÍMETRO CORTE LASER, GALVANIZADA POR INMERSIÓN EN CALIENTE, PELÍCULA ANTI GRAFFITI, TORNILLOS ANTIVANDÁLICOS GALVANIZADO, ESCUDO EN IMPRESIÓN DIGITAL VINIL ALTA INTENSIDAD DE ACUERDO A SPOT,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</si>
  <si>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40 X 178 CM., CON LEYENDA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</si>
  <si>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DE 60 X 76 CM. CON UN TABLERO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</si>
  <si>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SID-14 CON DOS (2) TABLEROS DE 122 X 366 CM,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POSTES PTR 4"X4" CAL 14 GALV. POR INMERSIÓN EN CALIENTE, QUE LA PARTE INFERIOR DE TABLERO QUEDE 1.50 M. SOBRE EL HOMBRO DE LA CARRETERA, ANCLADO MÍNIMO 70 CMS DE PROFUNDIDAD CON VARILLA DE 1/2" TRANSVERSAL AL PTR AHOGADA EN DADO DE CONCRETO 150 KG/CM2. INCLUYE: INFORME DE PRUEBA DE RETRO REFLECTIVIDAD, DESMANTELAMIENTO, CORTE, RETIRO Y TRASLADO DE SEÑAL A LUGAR DONDE INDIQUE LA RESIDENCIA.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</si>
  <si>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FANTASMAS DE 13 CM. DE DIÁMETRO Y 110 CM. DE ALTURA, DE CONCRETO HIDRÁULICO (CLASIFICACIÓN OD-6), INCLUYE: MATERIALES, MANO DE OBRA, EQUIPO Y HERRAMIENTA.</t>
  </si>
  <si>
    <t>DESMANTELAMIENTO DE DEFENSA METÁLICA, DE UNO, DOS Y TRES CRESTAS, INCLUYE: DESMONTAJE DE TORNILLOS, ACARREOS DE PIEZAS METÁLICAS, ACOPIO EN ALMACÉN DE LA OBRA, PARA SU POSTERIOR RETIRO, MANO DE OBRA Y HERRAMIENTA.</t>
  </si>
  <si>
    <t>DEFENSA METÁLICA DE ACERO GALVANIZADO DE DOS CRESTAS TIPO AASHTO M-18, INCLUYENDO SUS ACCESORIOS (CLASIFICACIÓN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UTILIZACIÓN, FLETES, ACARREOS, CARGA, DESCARGA, EXCAVACIÓN DE LAS FOSAS PARA ALOJAR LOS POSTES, COLOCACIÓN DE LOS POSTES DE SOPORTE, BLOQUES DE ANCLAJE PARA LOS EXTREMOS ATERRIZADOS EN LAS DEFENSAS Y RELLENO DE LA EXCAVACIÓN CON CONCRETO HIDRÁULICO, INSTALACIÓN Y ANCLAJE DE LA SEÑAL CON SEPARADORES, VIALETAS Y DEMAS ACCESORIOS, MATERIALES, DESPERDICIOS, MANO DE OBRA, HERRAMIENTA, MAQUINARIA, EQUIPO Y TODO LO NECESARIO PARA SU CORRECTA EJECUCIÓN. P.U.O.T.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</si>
</sst>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19" x14ac:knownFonts="1">
    <font>
      <sz val="11"/>
      <color theme="1"/>
      <name val="Calibri"/>
      <family val="2"/>
      <scheme val="minor"/>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4.9989318521683403E-2"/>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b/>
      <sz val="9"/>
      <color theme="0"/>
      <name val="Arial"/>
      <family val="2"/>
    </font>
    <font>
      <b/>
      <sz val="18"/>
      <name val="Calibri"/>
      <family val="2"/>
    </font>
    <font>
      <sz val="11"/>
      <color theme="1"/>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s>
  <cellStyleXfs count="8">
    <xf numFmtId="0" fontId="0" fillId="0" borderId="0"/>
    <xf numFmtId="0" fontId="1" fillId="0" borderId="0"/>
    <xf numFmtId="0" fontId="1" fillId="0" borderId="0"/>
    <xf numFmtId="44" fontId="1" fillId="0" borderId="0" applyFont="0" applyFill="0" applyBorder="0" applyAlignment="0" applyProtection="0"/>
    <xf numFmtId="0" fontId="1" fillId="0" borderId="0"/>
    <xf numFmtId="44" fontId="18" fillId="0" borderId="0" applyFont="0" applyFill="0" applyBorder="0" applyAlignment="0" applyProtection="0"/>
    <xf numFmtId="44" fontId="1" fillId="0" borderId="0" applyFont="0" applyFill="0" applyBorder="0" applyAlignment="0" applyProtection="0"/>
    <xf numFmtId="43" fontId="18" fillId="0" borderId="0" applyFont="0" applyFill="0" applyBorder="0" applyAlignment="0" applyProtection="0"/>
  </cellStyleXfs>
  <cellXfs count="106">
    <xf numFmtId="0" fontId="0" fillId="0" borderId="0" xfId="0"/>
    <xf numFmtId="0" fontId="17" fillId="0" borderId="9" xfId="1" applyFont="1" applyBorder="1" applyAlignment="1">
      <alignment horizontal="center" vertical="top"/>
    </xf>
    <xf numFmtId="0" fontId="17" fillId="0" borderId="5" xfId="1" applyFont="1" applyBorder="1" applyAlignment="1">
      <alignment horizontal="center" vertical="top"/>
    </xf>
    <xf numFmtId="0" fontId="17" fillId="0" borderId="0" xfId="1" applyFont="1" applyAlignment="1">
      <alignment horizontal="center" vertical="top"/>
    </xf>
    <xf numFmtId="0" fontId="17" fillId="0" borderId="4" xfId="1" applyFont="1" applyBorder="1" applyAlignment="1">
      <alignment horizontal="center" vertical="top"/>
    </xf>
    <xf numFmtId="14" fontId="3" fillId="0" borderId="0" xfId="1" applyNumberFormat="1" applyFont="1" applyAlignment="1">
      <alignment horizontal="right" vertical="top"/>
    </xf>
    <xf numFmtId="14" fontId="3" fillId="0" borderId="4" xfId="1" applyNumberFormat="1" applyFont="1" applyBorder="1" applyAlignment="1">
      <alignment horizontal="right" vertical="top"/>
    </xf>
    <xf numFmtId="14" fontId="3" fillId="0" borderId="14" xfId="1" applyNumberFormat="1" applyFont="1" applyBorder="1" applyAlignment="1">
      <alignment horizontal="right" vertical="top"/>
    </xf>
    <xf numFmtId="14" fontId="3" fillId="0" borderId="6" xfId="1" applyNumberFormat="1" applyFont="1" applyBorder="1" applyAlignment="1">
      <alignment horizontal="right" vertical="top"/>
    </xf>
    <xf numFmtId="0" fontId="3" fillId="0" borderId="3" xfId="1" applyFont="1" applyBorder="1" applyAlignment="1">
      <alignment horizontal="center" vertical="top"/>
    </xf>
    <xf numFmtId="0" fontId="3" fillId="0" borderId="14" xfId="1" applyFont="1" applyBorder="1" applyAlignment="1">
      <alignment horizontal="center" vertical="top"/>
    </xf>
    <xf numFmtId="0" fontId="3" fillId="0" borderId="6" xfId="1" applyFont="1" applyBorder="1" applyAlignment="1">
      <alignment horizontal="center" vertical="top"/>
    </xf>
    <xf numFmtId="0" fontId="3" fillId="0" borderId="8" xfId="1" applyFont="1" applyBorder="1" applyAlignment="1">
      <alignment horizontal="center" vertical="top" wrapText="1"/>
    </xf>
    <xf numFmtId="0" fontId="3" fillId="0" borderId="2" xfId="1" applyFont="1" applyBorder="1" applyAlignment="1">
      <alignment horizontal="center" vertical="top" wrapText="1"/>
    </xf>
    <xf numFmtId="0" fontId="5" fillId="2" borderId="0" xfId="4" applyFont="1" applyFill="1" applyAlignment="1">
      <alignment horizontal="center" vertical="center"/>
    </xf>
    <xf numFmtId="0" fontId="17" fillId="0" borderId="7" xfId="1" applyFont="1" applyBorder="1" applyAlignment="1">
      <alignment horizontal="center" vertical="top"/>
    </xf>
    <xf numFmtId="0" fontId="17" fillId="0" borderId="10" xfId="1" applyFont="1" applyBorder="1" applyAlignment="1">
      <alignment horizontal="center" vertical="top"/>
    </xf>
    <xf numFmtId="0" fontId="3" fillId="0" borderId="1" xfId="1" applyFont="1" applyBorder="1" applyAlignment="1">
      <alignment horizontal="center" vertical="top"/>
    </xf>
    <xf numFmtId="0" fontId="3" fillId="0" borderId="2" xfId="1" applyFont="1" applyBorder="1" applyAlignment="1">
      <alignment horizontal="center" vertical="top" wrapText="1"/>
    </xf>
    <xf numFmtId="0" fontId="4" fillId="0" borderId="1" xfId="1" applyFont="1" applyBorder="1" applyAlignment="1">
      <alignment horizontal="center" vertical="top"/>
    </xf>
    <xf numFmtId="0" fontId="3" fillId="0" borderId="3" xfId="1" applyFont="1" applyBorder="1" applyAlignment="1">
      <alignment vertical="top"/>
    </xf>
    <xf numFmtId="0" fontId="4" fillId="0" borderId="0" xfId="1" applyFont="1" applyAlignment="1">
      <alignment vertical="top"/>
    </xf>
    <xf numFmtId="0" fontId="4" fillId="0" borderId="2" xfId="1" applyFont="1" applyBorder="1" applyAlignment="1">
      <alignment horizontal="center" vertical="top"/>
    </xf>
    <xf numFmtId="0" fontId="3" fillId="0" borderId="4" xfId="1" applyFont="1" applyBorder="1" applyAlignment="1">
      <alignment horizontal="center" vertical="top"/>
    </xf>
    <xf numFmtId="0" fontId="3" fillId="0" borderId="0" xfId="1" applyFont="1" applyAlignment="1">
      <alignment horizontal="center" vertical="top"/>
    </xf>
    <xf numFmtId="0" fontId="3" fillId="0" borderId="5" xfId="1" applyFont="1" applyBorder="1" applyAlignment="1">
      <alignment horizontal="center" vertical="top"/>
    </xf>
    <xf numFmtId="0" fontId="3" fillId="0" borderId="5" xfId="1" applyFont="1" applyBorder="1" applyAlignment="1">
      <alignment vertical="top"/>
    </xf>
    <xf numFmtId="0" fontId="3" fillId="0" borderId="6" xfId="1" applyFont="1" applyBorder="1" applyAlignment="1">
      <alignment horizontal="left" vertical="top"/>
    </xf>
    <xf numFmtId="14" fontId="4" fillId="0" borderId="3" xfId="1" applyNumberFormat="1" applyFont="1" applyBorder="1" applyAlignment="1">
      <alignment horizontal="left" vertical="top"/>
    </xf>
    <xf numFmtId="14" fontId="4" fillId="0" borderId="5" xfId="1" applyNumberFormat="1" applyFont="1" applyBorder="1" applyAlignment="1">
      <alignment horizontal="left" vertical="top"/>
    </xf>
    <xf numFmtId="0" fontId="4" fillId="0" borderId="5" xfId="1" applyFont="1" applyBorder="1" applyAlignment="1">
      <alignment horizontal="left" vertical="top"/>
    </xf>
    <xf numFmtId="14" fontId="4" fillId="0" borderId="7" xfId="1" applyNumberFormat="1" applyFont="1" applyBorder="1" applyAlignment="1">
      <alignment horizontal="left" vertical="top"/>
    </xf>
    <xf numFmtId="0" fontId="3" fillId="0" borderId="7" xfId="1" applyFont="1" applyBorder="1" applyAlignment="1">
      <alignment vertical="top"/>
    </xf>
    <xf numFmtId="0" fontId="3" fillId="0" borderId="1" xfId="1" applyFont="1" applyBorder="1" applyAlignment="1">
      <alignment horizontal="left" vertical="top"/>
    </xf>
    <xf numFmtId="0" fontId="4" fillId="0" borderId="4" xfId="1" applyFont="1" applyBorder="1" applyAlignment="1">
      <alignment horizontal="center" vertical="top"/>
    </xf>
    <xf numFmtId="0" fontId="4" fillId="0" borderId="0" xfId="1" applyFont="1" applyAlignment="1">
      <alignment horizontal="center" vertical="top"/>
    </xf>
    <xf numFmtId="0" fontId="4" fillId="0" borderId="5" xfId="1" applyFont="1" applyBorder="1" applyAlignment="1">
      <alignment horizontal="center" vertical="top"/>
    </xf>
    <xf numFmtId="0" fontId="3" fillId="0" borderId="2" xfId="1" applyFont="1" applyBorder="1" applyAlignment="1">
      <alignment horizontal="center" vertical="top"/>
    </xf>
    <xf numFmtId="0" fontId="4" fillId="0" borderId="8" xfId="1" applyFont="1" applyBorder="1" applyAlignment="1">
      <alignment horizontal="center" vertical="top"/>
    </xf>
    <xf numFmtId="0" fontId="4" fillId="0" borderId="9" xfId="1" applyFont="1" applyBorder="1" applyAlignment="1">
      <alignment horizontal="center" vertical="top"/>
    </xf>
    <xf numFmtId="0" fontId="4" fillId="0" borderId="10" xfId="1" applyFont="1" applyBorder="1" applyAlignment="1">
      <alignment horizontal="center" vertical="top"/>
    </xf>
    <xf numFmtId="0" fontId="4" fillId="0" borderId="7" xfId="1" applyFont="1" applyBorder="1" applyAlignment="1">
      <alignment horizontal="center" vertical="top"/>
    </xf>
    <xf numFmtId="0" fontId="3" fillId="0" borderId="8" xfId="1" applyFont="1" applyBorder="1" applyAlignment="1">
      <alignment horizontal="center" vertical="top"/>
    </xf>
    <xf numFmtId="0" fontId="4" fillId="0" borderId="0" xfId="1" applyFont="1" applyAlignment="1">
      <alignment horizontal="justify" vertical="top"/>
    </xf>
    <xf numFmtId="0" fontId="3" fillId="0" borderId="0" xfId="1" applyFont="1" applyAlignment="1">
      <alignment vertical="top"/>
    </xf>
    <xf numFmtId="49" fontId="5" fillId="2" borderId="11"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wrapText="1"/>
    </xf>
    <xf numFmtId="49" fontId="5" fillId="2" borderId="13" xfId="2" applyNumberFormat="1" applyFont="1" applyFill="1" applyBorder="1" applyAlignment="1">
      <alignment horizontal="center" vertical="center"/>
    </xf>
    <xf numFmtId="0" fontId="4" fillId="0" borderId="0" xfId="1" applyFont="1" applyAlignment="1">
      <alignment horizontal="center" vertical="center"/>
    </xf>
    <xf numFmtId="0" fontId="4" fillId="0" borderId="0" xfId="4" applyFont="1" applyAlignment="1">
      <alignment vertical="top"/>
    </xf>
    <xf numFmtId="0" fontId="7" fillId="0" borderId="0" xfId="1" applyFont="1" applyAlignment="1">
      <alignment horizontal="center" vertical="top" wrapText="1"/>
    </xf>
    <xf numFmtId="0" fontId="6" fillId="0" borderId="1" xfId="1" applyFont="1" applyBorder="1" applyAlignment="1">
      <alignment horizontal="center" vertical="top"/>
    </xf>
    <xf numFmtId="0" fontId="5" fillId="2" borderId="0" xfId="4" applyFont="1" applyFill="1" applyAlignment="1">
      <alignment horizontal="justify" vertical="top"/>
    </xf>
    <xf numFmtId="49" fontId="8" fillId="0" borderId="0" xfId="1" applyNumberFormat="1" applyFont="1" applyAlignment="1">
      <alignment horizontal="left" vertical="top"/>
    </xf>
    <xf numFmtId="0" fontId="9" fillId="0" borderId="0" xfId="1" applyFont="1" applyAlignment="1">
      <alignment horizontal="justify" vertical="top"/>
    </xf>
    <xf numFmtId="0" fontId="8" fillId="0" borderId="0" xfId="1" applyFont="1" applyAlignment="1">
      <alignment horizontal="center" vertical="top" wrapText="1"/>
    </xf>
    <xf numFmtId="166" fontId="8" fillId="0" borderId="0" xfId="1" applyNumberFormat="1" applyFont="1" applyAlignment="1">
      <alignment horizontal="right" vertical="top"/>
    </xf>
    <xf numFmtId="164" fontId="8" fillId="0" borderId="0" xfId="3" applyNumberFormat="1" applyFont="1" applyAlignment="1">
      <alignment horizontal="right" vertical="top"/>
    </xf>
    <xf numFmtId="4" fontId="10" fillId="0" borderId="0" xfId="1" applyNumberFormat="1" applyFont="1" applyAlignment="1">
      <alignment horizontal="center" vertical="top"/>
    </xf>
    <xf numFmtId="164" fontId="10" fillId="0" borderId="0" xfId="3" applyNumberFormat="1" applyFont="1" applyAlignment="1">
      <alignment vertical="top"/>
    </xf>
    <xf numFmtId="49" fontId="11" fillId="0" borderId="0" xfId="1" applyNumberFormat="1" applyFont="1" applyAlignment="1">
      <alignment horizontal="left" vertical="top"/>
    </xf>
    <xf numFmtId="0" fontId="11" fillId="0" borderId="0" xfId="1" applyFont="1" applyAlignment="1">
      <alignment horizontal="justify" vertical="top"/>
    </xf>
    <xf numFmtId="0" fontId="12" fillId="0" borderId="0" xfId="1" applyFont="1" applyAlignment="1">
      <alignment horizontal="center" vertical="top" wrapText="1"/>
    </xf>
    <xf numFmtId="166" fontId="12" fillId="0" borderId="0" xfId="1" applyNumberFormat="1" applyFont="1" applyAlignment="1">
      <alignment horizontal="right" vertical="top"/>
    </xf>
    <xf numFmtId="4" fontId="12" fillId="0" borderId="0" xfId="1" applyNumberFormat="1" applyFont="1" applyAlignment="1">
      <alignment horizontal="center" vertical="top"/>
    </xf>
    <xf numFmtId="164" fontId="11" fillId="0" borderId="0" xfId="1" applyNumberFormat="1" applyFont="1" applyAlignment="1">
      <alignment vertical="top"/>
    </xf>
    <xf numFmtId="0" fontId="13" fillId="0" borderId="0" xfId="1" applyFont="1" applyAlignment="1">
      <alignment horizontal="justify" vertical="top"/>
    </xf>
    <xf numFmtId="0" fontId="14" fillId="0" borderId="0" xfId="1" applyFont="1" applyAlignment="1">
      <alignment horizontal="center" vertical="top" wrapText="1"/>
    </xf>
    <xf numFmtId="4" fontId="14" fillId="0" borderId="0" xfId="1" applyNumberFormat="1" applyFont="1" applyAlignment="1">
      <alignment horizontal="right" vertical="top"/>
    </xf>
    <xf numFmtId="164" fontId="14" fillId="0" borderId="0" xfId="6" applyNumberFormat="1" applyFont="1" applyAlignment="1">
      <alignment horizontal="right" vertical="top"/>
    </xf>
    <xf numFmtId="4" fontId="13" fillId="0" borderId="0" xfId="1" applyNumberFormat="1" applyFont="1" applyAlignment="1">
      <alignment horizontal="center" vertical="top"/>
    </xf>
    <xf numFmtId="164" fontId="13" fillId="0" borderId="0" xfId="5" applyNumberFormat="1" applyFont="1" applyFill="1" applyAlignment="1">
      <alignment vertical="top"/>
    </xf>
    <xf numFmtId="0" fontId="10" fillId="0" borderId="0" xfId="1" applyFont="1" applyAlignment="1">
      <alignment vertical="top"/>
    </xf>
    <xf numFmtId="4" fontId="10" fillId="0" borderId="0" xfId="1" applyNumberFormat="1" applyFont="1" applyAlignment="1">
      <alignment vertical="top"/>
    </xf>
    <xf numFmtId="0" fontId="8" fillId="0" borderId="0" xfId="1" applyFont="1" applyAlignment="1">
      <alignment horizontal="justify" vertical="top" wrapText="1"/>
    </xf>
    <xf numFmtId="4" fontId="8" fillId="0" borderId="0" xfId="1" applyNumberFormat="1" applyFont="1" applyAlignment="1">
      <alignment horizontal="right" vertical="top"/>
    </xf>
    <xf numFmtId="164" fontId="8" fillId="0" borderId="0" xfId="3" applyNumberFormat="1" applyFont="1" applyAlignment="1">
      <alignment vertical="top"/>
    </xf>
    <xf numFmtId="0" fontId="10" fillId="3" borderId="0" xfId="1" applyFont="1" applyFill="1" applyAlignment="1">
      <alignment vertical="top"/>
    </xf>
    <xf numFmtId="0" fontId="10" fillId="3" borderId="0" xfId="1" applyFont="1" applyFill="1" applyAlignment="1">
      <alignment horizontal="center" vertical="top"/>
    </xf>
    <xf numFmtId="167" fontId="10" fillId="3" borderId="0" xfId="1" applyNumberFormat="1" applyFont="1" applyFill="1" applyAlignment="1">
      <alignment vertical="top"/>
    </xf>
    <xf numFmtId="0" fontId="8" fillId="0" borderId="0" xfId="1" applyFont="1" applyAlignment="1">
      <alignment vertical="top"/>
    </xf>
    <xf numFmtId="164" fontId="8" fillId="0" borderId="0" xfId="3" applyNumberFormat="1" applyFont="1" applyFill="1" applyAlignment="1">
      <alignment horizontal="right" vertical="top"/>
    </xf>
    <xf numFmtId="0" fontId="8" fillId="0" borderId="0" xfId="1" applyFont="1" applyAlignment="1">
      <alignment horizontal="center" vertical="top"/>
    </xf>
    <xf numFmtId="165" fontId="15" fillId="2" borderId="0" xfId="4" applyNumberFormat="1" applyFont="1" applyFill="1" applyAlignment="1">
      <alignment vertical="top"/>
    </xf>
    <xf numFmtId="43" fontId="4" fillId="0" borderId="0" xfId="7" applyFont="1" applyAlignment="1">
      <alignment vertical="top"/>
    </xf>
    <xf numFmtId="164" fontId="12" fillId="0" borderId="0" xfId="6" applyNumberFormat="1" applyFont="1" applyFill="1" applyAlignment="1">
      <alignment horizontal="right" vertical="top"/>
    </xf>
    <xf numFmtId="164" fontId="8" fillId="0" borderId="0" xfId="6" applyNumberFormat="1" applyFont="1" applyAlignment="1">
      <alignment horizontal="right" vertical="top"/>
    </xf>
    <xf numFmtId="0" fontId="10" fillId="0" borderId="0" xfId="1" applyFont="1" applyAlignment="1">
      <alignment horizontal="justify" vertical="top"/>
    </xf>
    <xf numFmtId="164" fontId="8" fillId="0" borderId="0" xfId="6" applyNumberFormat="1" applyFont="1" applyFill="1" applyAlignment="1">
      <alignment horizontal="right" vertical="top"/>
    </xf>
    <xf numFmtId="4" fontId="4" fillId="0" borderId="0" xfId="1" applyNumberFormat="1" applyFont="1" applyAlignment="1">
      <alignment vertical="top"/>
    </xf>
    <xf numFmtId="43" fontId="4" fillId="0" borderId="0" xfId="7" applyFont="1" applyAlignment="1">
      <alignment horizontal="center" vertical="center"/>
    </xf>
    <xf numFmtId="43" fontId="4" fillId="0" borderId="0" xfId="7" applyFont="1" applyAlignment="1">
      <alignment vertical="top"/>
    </xf>
    <xf numFmtId="164" fontId="10" fillId="0" borderId="0" xfId="5" applyNumberFormat="1" applyFont="1" applyFill="1" applyAlignment="1">
      <alignment vertical="top"/>
    </xf>
    <xf numFmtId="0" fontId="10" fillId="0" borderId="0" xfId="1" applyFont="1" applyAlignment="1">
      <alignment horizontal="justify" vertical="top" wrapText="1"/>
    </xf>
    <xf numFmtId="164" fontId="10" fillId="0" borderId="0" xfId="1" applyNumberFormat="1" applyFont="1" applyAlignment="1">
      <alignment vertical="top"/>
    </xf>
    <xf numFmtId="0" fontId="16" fillId="2" borderId="0" xfId="4" applyFont="1" applyFill="1" applyAlignment="1">
      <alignment horizontal="center" vertical="top"/>
    </xf>
    <xf numFmtId="14" fontId="3" fillId="0" borderId="9" xfId="1" applyNumberFormat="1" applyFont="1" applyBorder="1" applyAlignment="1">
      <alignment horizontal="right" vertical="top"/>
    </xf>
    <xf numFmtId="14" fontId="3" fillId="0" borderId="10" xfId="1" applyNumberFormat="1" applyFont="1" applyBorder="1" applyAlignment="1">
      <alignment horizontal="right" vertical="top"/>
    </xf>
    <xf numFmtId="0" fontId="2" fillId="0" borderId="2" xfId="1" applyFont="1" applyBorder="1" applyAlignment="1">
      <alignment horizontal="justify" vertical="top"/>
    </xf>
    <xf numFmtId="0" fontId="2" fillId="0" borderId="8" xfId="1" applyFont="1" applyBorder="1" applyAlignment="1">
      <alignment horizontal="justify" vertical="top"/>
    </xf>
    <xf numFmtId="0" fontId="4" fillId="0" borderId="2" xfId="1" applyFont="1" applyBorder="1" applyAlignment="1">
      <alignment horizontal="left" vertical="top"/>
    </xf>
    <xf numFmtId="0" fontId="4" fillId="0" borderId="8" xfId="1" applyFont="1" applyBorder="1" applyAlignment="1">
      <alignment horizontal="left" vertical="top"/>
    </xf>
    <xf numFmtId="0" fontId="5" fillId="2" borderId="11" xfId="1" applyFont="1" applyFill="1" applyBorder="1" applyAlignment="1">
      <alignment horizontal="center" vertical="top"/>
    </xf>
    <xf numFmtId="0" fontId="5" fillId="2" borderId="12" xfId="1" applyFont="1" applyFill="1" applyBorder="1" applyAlignment="1">
      <alignment horizontal="center" vertical="top"/>
    </xf>
    <xf numFmtId="0" fontId="5" fillId="2" borderId="13" xfId="1" applyFont="1" applyFill="1" applyBorder="1" applyAlignment="1">
      <alignment horizontal="center" vertical="top"/>
    </xf>
  </cellXfs>
  <cellStyles count="8">
    <cellStyle name="Millares" xfId="7" builtinId="3"/>
    <cellStyle name="Moneda" xfId="5" builtinId="4"/>
    <cellStyle name="Moneda 2" xfId="3" xr:uid="{00000000-0005-0000-0000-000008000000}"/>
    <cellStyle name="Moneda 2 2" xfId="6" xr:uid="{00000000-0005-0000-0000-00000A000000}"/>
    <cellStyle name="Normal" xfId="0" builtinId="0"/>
    <cellStyle name="Normal 2" xfId="1" xr:uid="{00000000-0005-0000-0000-000006000000}"/>
    <cellStyle name="Normal 2 2" xfId="4" xr:uid="{00000000-0005-0000-0000-000009000000}"/>
    <cellStyle name="Normal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048875" y="695325"/>
          <a:ext cx="1524000" cy="504825"/>
        </a:xfrm>
        <a:prstGeom prst="rect">
          <a:avLst/>
        </a:prstGeom>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1" y="514351"/>
          <a:ext cx="936390" cy="12382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l="2697" r="59002"/>
          <a:stretch>
            <a:fillRect/>
          </a:stretch>
        </xdr:blipFill>
        <xdr:spPr>
          <a:xfrm>
            <a:off x="7919884" y="3240954"/>
            <a:ext cx="1401097" cy="1422724"/>
          </a:xfrm>
          <a:prstGeom prst="rect">
            <a:avLst/>
          </a:prstGeom>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l="40861" r="2697"/>
          <a:stretch>
            <a:fillRect/>
          </a:stretch>
        </xdr:blipFill>
        <xdr:spPr>
          <a:xfrm>
            <a:off x="7855053" y="4210414"/>
            <a:ext cx="1530757" cy="1054761"/>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J102"/>
  <sheetViews>
    <sheetView showGridLines="0" showZeros="0" tabSelected="1" zoomScaleNormal="100" zoomScaleSheetLayoutView="100" workbookViewId="0">
      <selection activeCell="C3" sqref="C3:F5"/>
    </sheetView>
  </sheetViews>
  <sheetFormatPr baseColWidth="10" defaultColWidth="9.140625" defaultRowHeight="15" x14ac:dyDescent="0.25"/>
  <cols>
    <col min="1" max="1" width="20.5703125" style="21" customWidth="1"/>
    <col min="2" max="2" width="56.85546875" style="21" customWidth="1"/>
    <col min="3" max="3" width="13.7109375" style="21" customWidth="1"/>
    <col min="4" max="4" width="15.140625" style="21" customWidth="1"/>
    <col min="5" max="5" width="17.85546875" style="21" customWidth="1"/>
    <col min="6" max="6" width="25.85546875" style="21" customWidth="1"/>
    <col min="7" max="7" width="24.28515625" style="21" customWidth="1"/>
    <col min="8" max="10" width="14.140625" style="85" bestFit="1" customWidth="1"/>
    <col min="11" max="16384" width="9.140625" style="21"/>
  </cols>
  <sheetData>
    <row r="1" spans="1:10" x14ac:dyDescent="0.25">
      <c r="A1" s="19"/>
      <c r="B1" s="17" t="s">
        <v>11</v>
      </c>
      <c r="C1" s="11" t="s">
        <v>27</v>
      </c>
      <c r="D1" s="10"/>
      <c r="E1" s="10"/>
      <c r="F1" s="9"/>
      <c r="G1" s="20"/>
    </row>
    <row r="2" spans="1:10" x14ac:dyDescent="0.25">
      <c r="A2" s="22"/>
      <c r="B2" s="18" t="s">
        <v>12</v>
      </c>
      <c r="C2" s="23"/>
      <c r="D2" s="24"/>
      <c r="E2" s="24"/>
      <c r="F2" s="25"/>
      <c r="G2" s="26"/>
    </row>
    <row r="3" spans="1:10" ht="33.75" customHeight="1" x14ac:dyDescent="0.25">
      <c r="A3" s="22"/>
      <c r="B3" s="51" t="s">
        <v>25</v>
      </c>
      <c r="C3" s="4" t="s">
        <v>80</v>
      </c>
      <c r="D3" s="3"/>
      <c r="E3" s="3"/>
      <c r="F3" s="2"/>
      <c r="G3" s="26"/>
    </row>
    <row r="4" spans="1:10" ht="12.75" customHeight="1" x14ac:dyDescent="0.25">
      <c r="A4" s="22"/>
      <c r="B4" s="13"/>
      <c r="C4" s="4"/>
      <c r="D4" s="3"/>
      <c r="E4" s="3"/>
      <c r="F4" s="2"/>
      <c r="G4" s="26"/>
    </row>
    <row r="5" spans="1:10" ht="18.75" customHeight="1" thickBot="1" x14ac:dyDescent="0.3">
      <c r="A5" s="22"/>
      <c r="B5" s="12"/>
      <c r="C5" s="1"/>
      <c r="D5" s="16"/>
      <c r="E5" s="16"/>
      <c r="F5" s="15"/>
      <c r="G5" s="26"/>
    </row>
    <row r="6" spans="1:10" ht="13.5" customHeight="1" x14ac:dyDescent="0.25">
      <c r="A6" s="22"/>
      <c r="B6" s="27" t="s">
        <v>0</v>
      </c>
      <c r="C6" s="8" t="s">
        <v>20</v>
      </c>
      <c r="D6" s="7"/>
      <c r="E6" s="7"/>
      <c r="F6" s="28"/>
      <c r="G6" s="26"/>
    </row>
    <row r="7" spans="1:10" x14ac:dyDescent="0.25">
      <c r="A7" s="22"/>
      <c r="B7" s="99" t="s">
        <v>81</v>
      </c>
      <c r="C7" s="6" t="s">
        <v>21</v>
      </c>
      <c r="D7" s="5"/>
      <c r="E7" s="5"/>
      <c r="F7" s="29"/>
      <c r="G7" s="26"/>
    </row>
    <row r="8" spans="1:10" ht="17.25" customHeight="1" x14ac:dyDescent="0.25">
      <c r="A8" s="22"/>
      <c r="B8" s="99"/>
      <c r="C8" s="6" t="s">
        <v>1</v>
      </c>
      <c r="D8" s="5"/>
      <c r="E8" s="5"/>
      <c r="F8" s="30"/>
      <c r="G8" s="26"/>
    </row>
    <row r="9" spans="1:10" ht="14.25" customHeight="1" thickBot="1" x14ac:dyDescent="0.3">
      <c r="A9" s="22"/>
      <c r="B9" s="100"/>
      <c r="C9" s="97" t="s">
        <v>13</v>
      </c>
      <c r="D9" s="98"/>
      <c r="E9" s="98"/>
      <c r="F9" s="31"/>
      <c r="G9" s="32"/>
    </row>
    <row r="10" spans="1:10" ht="17.25" customHeight="1" x14ac:dyDescent="0.25">
      <c r="A10" s="22"/>
      <c r="B10" s="33" t="s">
        <v>16</v>
      </c>
      <c r="C10" s="11" t="s">
        <v>17</v>
      </c>
      <c r="D10" s="10"/>
      <c r="E10" s="10"/>
      <c r="F10" s="9"/>
      <c r="G10" s="52" t="s">
        <v>26</v>
      </c>
    </row>
    <row r="11" spans="1:10" x14ac:dyDescent="0.25">
      <c r="A11" s="22"/>
      <c r="B11" s="101"/>
      <c r="C11" s="34">
        <v>0</v>
      </c>
      <c r="D11" s="35"/>
      <c r="E11" s="35"/>
      <c r="F11" s="36"/>
      <c r="G11" s="37" t="s">
        <v>79</v>
      </c>
    </row>
    <row r="12" spans="1:10" ht="15.75" customHeight="1" thickBot="1" x14ac:dyDescent="0.3">
      <c r="A12" s="38"/>
      <c r="B12" s="102"/>
      <c r="C12" s="39"/>
      <c r="D12" s="40"/>
      <c r="E12" s="40"/>
      <c r="F12" s="41"/>
      <c r="G12" s="42"/>
    </row>
    <row r="13" spans="1:10" ht="15.75" thickBot="1" x14ac:dyDescent="0.3">
      <c r="D13" s="43"/>
    </row>
    <row r="14" spans="1:10" ht="15.75" customHeight="1" thickBot="1" x14ac:dyDescent="0.3">
      <c r="A14" s="103" t="s">
        <v>22</v>
      </c>
      <c r="B14" s="104"/>
      <c r="C14" s="104"/>
      <c r="D14" s="104"/>
      <c r="E14" s="104"/>
      <c r="F14" s="104"/>
      <c r="G14" s="105"/>
    </row>
    <row r="15" spans="1:10" ht="15.75" thickBot="1" x14ac:dyDescent="0.3">
      <c r="A15" s="44"/>
      <c r="B15" s="44"/>
      <c r="C15" s="44"/>
      <c r="D15" s="44"/>
      <c r="E15" s="44"/>
      <c r="F15" s="44"/>
      <c r="G15" s="44"/>
    </row>
    <row r="16" spans="1:10" s="49" customFormat="1" ht="30.75" thickBot="1" x14ac:dyDescent="0.3">
      <c r="A16" s="45" t="s">
        <v>2</v>
      </c>
      <c r="B16" s="46" t="s">
        <v>3</v>
      </c>
      <c r="C16" s="46" t="s">
        <v>4</v>
      </c>
      <c r="D16" s="46" t="s">
        <v>5</v>
      </c>
      <c r="E16" s="47" t="s">
        <v>18</v>
      </c>
      <c r="F16" s="47" t="s">
        <v>19</v>
      </c>
      <c r="G16" s="48" t="s">
        <v>6</v>
      </c>
      <c r="H16" s="91"/>
      <c r="I16" s="91"/>
      <c r="J16" s="91"/>
    </row>
    <row r="17" spans="1:7" ht="43.5" customHeight="1" x14ac:dyDescent="0.25">
      <c r="A17" s="54"/>
      <c r="B17" s="55" t="str">
        <f>+B7</f>
        <v>Conservación periódica y conservación rutinaria de la carretera Sin Código, tramo Entronque Carretera 104 - Hacienda La Labor, en el municipio de Chapala, Jalisco.</v>
      </c>
      <c r="C17" s="56"/>
      <c r="D17" s="57"/>
      <c r="E17" s="58"/>
      <c r="F17" s="59"/>
      <c r="G17" s="60">
        <f>+G18+G27</f>
        <v>0</v>
      </c>
    </row>
    <row r="18" spans="1:7" x14ac:dyDescent="0.25">
      <c r="A18" s="61" t="s">
        <v>14</v>
      </c>
      <c r="B18" s="88" t="s">
        <v>82</v>
      </c>
      <c r="C18" s="63"/>
      <c r="D18" s="64"/>
      <c r="E18" s="86"/>
      <c r="F18" s="65"/>
      <c r="G18" s="66">
        <f>+G19+G21+G24</f>
        <v>0</v>
      </c>
    </row>
    <row r="19" spans="1:7" x14ac:dyDescent="0.25">
      <c r="A19" s="67" t="s">
        <v>15</v>
      </c>
      <c r="B19" s="67" t="s">
        <v>43</v>
      </c>
      <c r="C19" s="68"/>
      <c r="D19" s="69"/>
      <c r="E19" s="70"/>
      <c r="F19" s="71"/>
      <c r="G19" s="72">
        <f>SUM(G20)</f>
        <v>0</v>
      </c>
    </row>
    <row r="20" spans="1:7" ht="123.75" x14ac:dyDescent="0.25">
      <c r="A20" s="54" t="s">
        <v>35</v>
      </c>
      <c r="B20" s="75" t="s">
        <v>83</v>
      </c>
      <c r="C20" s="56" t="s">
        <v>84</v>
      </c>
      <c r="D20" s="76">
        <v>4.5999999999999996</v>
      </c>
      <c r="E20" s="87"/>
      <c r="F20" s="56" t="str" cm="1">
        <f t="array" ref="F20">+numtext(E20)</f>
        <v>CERO PESOS 00/100 M.N.</v>
      </c>
      <c r="G20" s="77">
        <f>+ROUND(E20*D20,2)</f>
        <v>0</v>
      </c>
    </row>
    <row r="21" spans="1:7" x14ac:dyDescent="0.25">
      <c r="A21" s="67" t="s">
        <v>32</v>
      </c>
      <c r="B21" s="67" t="s">
        <v>85</v>
      </c>
      <c r="C21" s="68"/>
      <c r="D21" s="69"/>
      <c r="E21" s="70"/>
      <c r="F21" s="71"/>
      <c r="G21" s="72">
        <f>SUM(G22:G23)</f>
        <v>0</v>
      </c>
    </row>
    <row r="22" spans="1:7" ht="112.5" x14ac:dyDescent="0.25">
      <c r="A22" s="54" t="s">
        <v>36</v>
      </c>
      <c r="B22" s="75" t="s">
        <v>86</v>
      </c>
      <c r="C22" s="56" t="s">
        <v>30</v>
      </c>
      <c r="D22" s="76">
        <v>234</v>
      </c>
      <c r="E22" s="89"/>
      <c r="F22" s="56" t="str" cm="1">
        <f t="array" ref="F22">+numtext(E22)</f>
        <v>CERO PESOS 00/100 M.N.</v>
      </c>
      <c r="G22" s="77">
        <f t="shared" ref="G22:G23" si="0">+ROUND(E22*D22,2)</f>
        <v>0</v>
      </c>
    </row>
    <row r="23" spans="1:7" ht="168.75" x14ac:dyDescent="0.25">
      <c r="A23" s="54" t="s">
        <v>37</v>
      </c>
      <c r="B23" s="75" t="s">
        <v>87</v>
      </c>
      <c r="C23" s="56" t="s">
        <v>29</v>
      </c>
      <c r="D23" s="76">
        <v>159</v>
      </c>
      <c r="E23" s="89"/>
      <c r="F23" s="56" t="str" cm="1">
        <f t="array" ref="F23">+numtext(E23)</f>
        <v>CERO PESOS 00/100 M.N.</v>
      </c>
      <c r="G23" s="77">
        <f t="shared" si="0"/>
        <v>0</v>
      </c>
    </row>
    <row r="24" spans="1:7" x14ac:dyDescent="0.25">
      <c r="A24" s="67" t="s">
        <v>42</v>
      </c>
      <c r="B24" s="67" t="s">
        <v>40</v>
      </c>
      <c r="C24" s="68"/>
      <c r="D24" s="69"/>
      <c r="E24" s="70"/>
      <c r="F24" s="71"/>
      <c r="G24" s="72">
        <f>SUM(G25:G26)</f>
        <v>0</v>
      </c>
    </row>
    <row r="25" spans="1:7" ht="168.75" x14ac:dyDescent="0.25">
      <c r="A25" s="54" t="s">
        <v>38</v>
      </c>
      <c r="B25" s="75" t="s">
        <v>88</v>
      </c>
      <c r="C25" s="56" t="s">
        <v>29</v>
      </c>
      <c r="D25" s="76">
        <v>56</v>
      </c>
      <c r="E25" s="89"/>
      <c r="F25" s="56" t="str" cm="1">
        <f t="array" ref="F25">+numtext(E25)</f>
        <v>CERO PESOS 00/100 M.N.</v>
      </c>
      <c r="G25" s="77">
        <f t="shared" ref="G25:G26" si="1">+ROUND(E25*D25,2)</f>
        <v>0</v>
      </c>
    </row>
    <row r="26" spans="1:7" ht="236.25" x14ac:dyDescent="0.25">
      <c r="A26" s="54" t="s">
        <v>47</v>
      </c>
      <c r="B26" s="75" t="s">
        <v>89</v>
      </c>
      <c r="C26" s="56" t="s">
        <v>29</v>
      </c>
      <c r="D26" s="76">
        <v>236</v>
      </c>
      <c r="E26" s="89"/>
      <c r="F26" s="56" t="str" cm="1">
        <f t="array" ref="F26">+numtext(E26)</f>
        <v>CERO PESOS 00/100 M.N.</v>
      </c>
      <c r="G26" s="77">
        <f t="shared" si="1"/>
        <v>0</v>
      </c>
    </row>
    <row r="27" spans="1:7" x14ac:dyDescent="0.25">
      <c r="A27" s="61" t="s">
        <v>33</v>
      </c>
      <c r="B27" s="88" t="s">
        <v>90</v>
      </c>
      <c r="C27" s="63"/>
      <c r="D27" s="64"/>
      <c r="E27" s="86"/>
      <c r="F27" s="65"/>
      <c r="G27" s="66">
        <f>+G28+G32+G43+G48</f>
        <v>0</v>
      </c>
    </row>
    <row r="28" spans="1:7" x14ac:dyDescent="0.25">
      <c r="A28" s="67" t="s">
        <v>34</v>
      </c>
      <c r="B28" s="67" t="s">
        <v>91</v>
      </c>
      <c r="C28" s="68"/>
      <c r="D28" s="69"/>
      <c r="E28" s="70"/>
      <c r="F28" s="71"/>
      <c r="G28" s="72">
        <f>SUM(G29:G31)</f>
        <v>0</v>
      </c>
    </row>
    <row r="29" spans="1:7" ht="45" x14ac:dyDescent="0.25">
      <c r="A29" s="54" t="s">
        <v>39</v>
      </c>
      <c r="B29" s="75" t="s">
        <v>92</v>
      </c>
      <c r="C29" s="56" t="s">
        <v>29</v>
      </c>
      <c r="D29" s="76">
        <v>34</v>
      </c>
      <c r="E29" s="89"/>
      <c r="F29" s="56" t="str" cm="1">
        <f t="array" ref="F29">+numtext(E29)</f>
        <v>CERO PESOS 00/100 M.N.</v>
      </c>
      <c r="G29" s="77">
        <f t="shared" ref="G29:G42" si="2">+ROUND(E29*D29,2)</f>
        <v>0</v>
      </c>
    </row>
    <row r="30" spans="1:7" ht="45" x14ac:dyDescent="0.25">
      <c r="A30" s="54" t="s">
        <v>48</v>
      </c>
      <c r="B30" s="75" t="s">
        <v>93</v>
      </c>
      <c r="C30" s="56" t="s">
        <v>29</v>
      </c>
      <c r="D30" s="76">
        <v>126</v>
      </c>
      <c r="E30" s="89"/>
      <c r="F30" s="56" t="str" cm="1">
        <f t="array" ref="F30">+numtext(E30)</f>
        <v>CERO PESOS 00/100 M.N.</v>
      </c>
      <c r="G30" s="77">
        <f t="shared" si="2"/>
        <v>0</v>
      </c>
    </row>
    <row r="31" spans="1:7" ht="45" x14ac:dyDescent="0.25">
      <c r="A31" s="54" t="s">
        <v>49</v>
      </c>
      <c r="B31" s="75" t="s">
        <v>94</v>
      </c>
      <c r="C31" s="56" t="s">
        <v>41</v>
      </c>
      <c r="D31" s="76">
        <v>630</v>
      </c>
      <c r="E31" s="89"/>
      <c r="F31" s="56" t="str" cm="1">
        <f t="array" ref="F31">+numtext(E31)</f>
        <v>CERO PESOS 00/100 M.N.</v>
      </c>
      <c r="G31" s="77">
        <f t="shared" si="2"/>
        <v>0</v>
      </c>
    </row>
    <row r="32" spans="1:7" x14ac:dyDescent="0.25">
      <c r="A32" s="67" t="s">
        <v>44</v>
      </c>
      <c r="B32" s="67" t="s">
        <v>85</v>
      </c>
      <c r="C32" s="68"/>
      <c r="D32" s="69"/>
      <c r="E32" s="70"/>
      <c r="F32" s="71"/>
      <c r="G32" s="72">
        <f>SUM(G33:G42)</f>
        <v>0</v>
      </c>
    </row>
    <row r="33" spans="1:7" ht="112.5" x14ac:dyDescent="0.25">
      <c r="A33" s="54" t="s">
        <v>50</v>
      </c>
      <c r="B33" s="75" t="s">
        <v>95</v>
      </c>
      <c r="C33" s="56" t="s">
        <v>29</v>
      </c>
      <c r="D33" s="76">
        <v>45</v>
      </c>
      <c r="E33" s="89"/>
      <c r="F33" s="56" t="str" cm="1">
        <f t="array" ref="F33">+numtext(E33)</f>
        <v>CERO PESOS 00/100 M.N.</v>
      </c>
      <c r="G33" s="77">
        <f t="shared" si="2"/>
        <v>0</v>
      </c>
    </row>
    <row r="34" spans="1:7" ht="56.25" x14ac:dyDescent="0.25">
      <c r="A34" s="54" t="s">
        <v>51</v>
      </c>
      <c r="B34" s="75" t="s">
        <v>96</v>
      </c>
      <c r="C34" s="56" t="s">
        <v>30</v>
      </c>
      <c r="D34" s="76">
        <v>1646</v>
      </c>
      <c r="E34" s="89"/>
      <c r="F34" s="56" t="str" cm="1">
        <f t="array" ref="F34">+numtext(E34)</f>
        <v>CERO PESOS 00/100 M.N.</v>
      </c>
      <c r="G34" s="77">
        <f t="shared" si="2"/>
        <v>0</v>
      </c>
    </row>
    <row r="35" spans="1:7" ht="78.75" x14ac:dyDescent="0.25">
      <c r="A35" s="54" t="s">
        <v>52</v>
      </c>
      <c r="B35" s="75" t="s">
        <v>97</v>
      </c>
      <c r="C35" s="56" t="s">
        <v>98</v>
      </c>
      <c r="D35" s="76">
        <v>36</v>
      </c>
      <c r="E35" s="89"/>
      <c r="F35" s="56" t="str" cm="1">
        <f t="array" ref="F35">+numtext(E35)</f>
        <v>CERO PESOS 00/100 M.N.</v>
      </c>
      <c r="G35" s="77">
        <f t="shared" si="2"/>
        <v>0</v>
      </c>
    </row>
    <row r="36" spans="1:7" ht="45" x14ac:dyDescent="0.25">
      <c r="A36" s="54" t="s">
        <v>53</v>
      </c>
      <c r="B36" s="75" t="s">
        <v>99</v>
      </c>
      <c r="C36" s="56" t="s">
        <v>29</v>
      </c>
      <c r="D36" s="76">
        <v>5.3</v>
      </c>
      <c r="E36" s="89"/>
      <c r="F36" s="56" t="str" cm="1">
        <f t="array" ref="F36">+numtext(E36)</f>
        <v>CERO PESOS 00/100 M.N.</v>
      </c>
      <c r="G36" s="77">
        <f t="shared" si="2"/>
        <v>0</v>
      </c>
    </row>
    <row r="37" spans="1:7" ht="45" x14ac:dyDescent="0.25">
      <c r="A37" s="54" t="s">
        <v>54</v>
      </c>
      <c r="B37" s="75" t="s">
        <v>100</v>
      </c>
      <c r="C37" s="56" t="s">
        <v>29</v>
      </c>
      <c r="D37" s="76">
        <v>6.31</v>
      </c>
      <c r="E37" s="89"/>
      <c r="F37" s="56" t="str" cm="1">
        <f t="array" ref="F37">+numtext(E37)</f>
        <v>CERO PESOS 00/100 M.N.</v>
      </c>
      <c r="G37" s="77">
        <f t="shared" si="2"/>
        <v>0</v>
      </c>
    </row>
    <row r="38" spans="1:7" ht="101.25" x14ac:dyDescent="0.25">
      <c r="A38" s="54" t="s">
        <v>55</v>
      </c>
      <c r="B38" s="75" t="s">
        <v>101</v>
      </c>
      <c r="C38" s="56" t="s">
        <v>29</v>
      </c>
      <c r="D38" s="76">
        <v>2.62</v>
      </c>
      <c r="E38" s="89"/>
      <c r="F38" s="56" t="str" cm="1">
        <f t="array" ref="F38">+numtext(E38)</f>
        <v>CERO PESOS 00/100 M.N.</v>
      </c>
      <c r="G38" s="77">
        <f t="shared" si="2"/>
        <v>0</v>
      </c>
    </row>
    <row r="39" spans="1:7" ht="101.25" x14ac:dyDescent="0.25">
      <c r="A39" s="54" t="s">
        <v>56</v>
      </c>
      <c r="B39" s="75" t="s">
        <v>102</v>
      </c>
      <c r="C39" s="56" t="s">
        <v>29</v>
      </c>
      <c r="D39" s="76">
        <v>3.5</v>
      </c>
      <c r="E39" s="89"/>
      <c r="F39" s="56" t="str" cm="1">
        <f t="array" ref="F39">+numtext(E39)</f>
        <v>CERO PESOS 00/100 M.N.</v>
      </c>
      <c r="G39" s="77">
        <f t="shared" si="2"/>
        <v>0</v>
      </c>
    </row>
    <row r="40" spans="1:7" ht="90" x14ac:dyDescent="0.25">
      <c r="A40" s="54" t="s">
        <v>57</v>
      </c>
      <c r="B40" s="75" t="s">
        <v>103</v>
      </c>
      <c r="C40" s="56" t="s">
        <v>31</v>
      </c>
      <c r="D40" s="76">
        <v>392.54</v>
      </c>
      <c r="E40" s="89"/>
      <c r="F40" s="56" t="str" cm="1">
        <f t="array" ref="F40">+numtext(E40)</f>
        <v>CERO PESOS 00/100 M.N.</v>
      </c>
      <c r="G40" s="77">
        <f t="shared" si="2"/>
        <v>0</v>
      </c>
    </row>
    <row r="41" spans="1:7" ht="90" x14ac:dyDescent="0.25">
      <c r="A41" s="54" t="s">
        <v>58</v>
      </c>
      <c r="B41" s="75" t="s">
        <v>104</v>
      </c>
      <c r="C41" s="56" t="s">
        <v>29</v>
      </c>
      <c r="D41" s="76">
        <v>13.21</v>
      </c>
      <c r="E41" s="89"/>
      <c r="F41" s="56" t="str" cm="1">
        <f t="array" ref="F41">+numtext(E41)</f>
        <v>CERO PESOS 00/100 M.N.</v>
      </c>
      <c r="G41" s="77">
        <f t="shared" si="2"/>
        <v>0</v>
      </c>
    </row>
    <row r="42" spans="1:7" ht="67.5" x14ac:dyDescent="0.25">
      <c r="A42" s="54" t="s">
        <v>59</v>
      </c>
      <c r="B42" s="75" t="s">
        <v>105</v>
      </c>
      <c r="C42" s="56" t="s">
        <v>30</v>
      </c>
      <c r="D42" s="76">
        <v>152</v>
      </c>
      <c r="E42" s="89"/>
      <c r="F42" s="56" t="str" cm="1">
        <f t="array" ref="F42">+numtext(E42)</f>
        <v>CERO PESOS 00/100 M.N.</v>
      </c>
      <c r="G42" s="77">
        <f t="shared" si="2"/>
        <v>0</v>
      </c>
    </row>
    <row r="43" spans="1:7" x14ac:dyDescent="0.25">
      <c r="A43" s="67" t="s">
        <v>45</v>
      </c>
      <c r="B43" s="67" t="s">
        <v>40</v>
      </c>
      <c r="C43" s="68"/>
      <c r="D43" s="69"/>
      <c r="E43" s="70"/>
      <c r="F43" s="71"/>
      <c r="G43" s="72">
        <f>SUM(G44:G47)</f>
        <v>0</v>
      </c>
    </row>
    <row r="44" spans="1:7" ht="146.25" x14ac:dyDescent="0.25">
      <c r="A44" s="54" t="s">
        <v>60</v>
      </c>
      <c r="B44" s="75" t="s">
        <v>106</v>
      </c>
      <c r="C44" s="56" t="s">
        <v>29</v>
      </c>
      <c r="D44" s="76">
        <v>283.17</v>
      </c>
      <c r="E44" s="89"/>
      <c r="F44" s="56" t="str" cm="1">
        <f t="array" ref="F44">+numtext(E44)</f>
        <v>CERO PESOS 00/100 M.N.</v>
      </c>
      <c r="G44" s="77">
        <f t="shared" ref="G44:G47" si="3">+ROUND(E44*D44,2)</f>
        <v>0</v>
      </c>
    </row>
    <row r="45" spans="1:7" ht="67.5" x14ac:dyDescent="0.25">
      <c r="A45" s="54" t="s">
        <v>61</v>
      </c>
      <c r="B45" s="75" t="s">
        <v>107</v>
      </c>
      <c r="C45" s="56" t="s">
        <v>29</v>
      </c>
      <c r="D45" s="76">
        <v>137.57</v>
      </c>
      <c r="E45" s="89"/>
      <c r="F45" s="56" t="str" cm="1">
        <f t="array" ref="F45">+numtext(E45)</f>
        <v>CERO PESOS 00/100 M.N.</v>
      </c>
      <c r="G45" s="77">
        <f t="shared" si="3"/>
        <v>0</v>
      </c>
    </row>
    <row r="46" spans="1:7" ht="123.75" x14ac:dyDescent="0.25">
      <c r="A46" s="54" t="s">
        <v>62</v>
      </c>
      <c r="B46" s="75" t="s">
        <v>108</v>
      </c>
      <c r="C46" s="56" t="s">
        <v>29</v>
      </c>
      <c r="D46" s="76">
        <v>805.32</v>
      </c>
      <c r="E46" s="89"/>
      <c r="F46" s="56" t="str" cm="1">
        <f t="array" ref="F46">+numtext(E46)</f>
        <v>CERO PESOS 00/100 M.N.</v>
      </c>
      <c r="G46" s="77">
        <f t="shared" si="3"/>
        <v>0</v>
      </c>
    </row>
    <row r="47" spans="1:7" ht="337.5" x14ac:dyDescent="0.25">
      <c r="A47" s="54" t="s">
        <v>63</v>
      </c>
      <c r="B47" s="75" t="s">
        <v>109</v>
      </c>
      <c r="C47" s="56" t="s">
        <v>24</v>
      </c>
      <c r="D47" s="76">
        <v>16100</v>
      </c>
      <c r="E47" s="89"/>
      <c r="F47" s="56" t="str" cm="1">
        <f t="array" ref="F47">+numtext(E47)</f>
        <v>CERO PESOS 00/100 M.N.</v>
      </c>
      <c r="G47" s="77">
        <f t="shared" si="3"/>
        <v>0</v>
      </c>
    </row>
    <row r="48" spans="1:7" x14ac:dyDescent="0.25">
      <c r="A48" s="67" t="s">
        <v>46</v>
      </c>
      <c r="B48" s="67" t="s">
        <v>110</v>
      </c>
      <c r="C48" s="68"/>
      <c r="D48" s="69"/>
      <c r="E48" s="70"/>
      <c r="F48" s="71"/>
      <c r="G48" s="72">
        <f>SUM(G49:G63)</f>
        <v>0</v>
      </c>
    </row>
    <row r="49" spans="1:7" ht="90" x14ac:dyDescent="0.25">
      <c r="A49" s="54" t="s">
        <v>64</v>
      </c>
      <c r="B49" s="75" t="s">
        <v>111</v>
      </c>
      <c r="C49" s="56" t="s">
        <v>30</v>
      </c>
      <c r="D49" s="76">
        <v>6900</v>
      </c>
      <c r="E49" s="89"/>
      <c r="F49" s="56" t="str" cm="1">
        <f t="array" ref="F49">+numtext(E49)</f>
        <v>CERO PESOS 00/100 M.N.</v>
      </c>
      <c r="G49" s="77">
        <f t="shared" ref="G49:G63" si="4">+ROUND(E49*D49,2)</f>
        <v>0</v>
      </c>
    </row>
    <row r="50" spans="1:7" ht="78.75" x14ac:dyDescent="0.25">
      <c r="A50" s="54" t="s">
        <v>65</v>
      </c>
      <c r="B50" s="75" t="s">
        <v>112</v>
      </c>
      <c r="C50" s="56" t="s">
        <v>24</v>
      </c>
      <c r="D50" s="76">
        <v>156</v>
      </c>
      <c r="E50" s="89"/>
      <c r="F50" s="56" t="str" cm="1">
        <f t="array" ref="F50">+numtext(E50)</f>
        <v>CERO PESOS 00/100 M.N.</v>
      </c>
      <c r="G50" s="77">
        <f t="shared" si="4"/>
        <v>0</v>
      </c>
    </row>
    <row r="51" spans="1:7" ht="45" x14ac:dyDescent="0.25">
      <c r="A51" s="54" t="s">
        <v>66</v>
      </c>
      <c r="B51" s="75" t="s">
        <v>113</v>
      </c>
      <c r="C51" s="56" t="s">
        <v>28</v>
      </c>
      <c r="D51" s="76">
        <v>460</v>
      </c>
      <c r="E51" s="89"/>
      <c r="F51" s="56" t="str" cm="1">
        <f t="array" ref="F51">+numtext(E51)</f>
        <v>CERO PESOS 00/100 M.N.</v>
      </c>
      <c r="G51" s="77">
        <f t="shared" si="4"/>
        <v>0</v>
      </c>
    </row>
    <row r="52" spans="1:7" ht="101.25" x14ac:dyDescent="0.25">
      <c r="A52" s="54" t="s">
        <v>67</v>
      </c>
      <c r="B52" s="75" t="s">
        <v>114</v>
      </c>
      <c r="C52" s="56" t="s">
        <v>28</v>
      </c>
      <c r="D52" s="76">
        <v>60</v>
      </c>
      <c r="E52" s="89"/>
      <c r="F52" s="56" t="str" cm="1">
        <f t="array" ref="F52">+numtext(E52)</f>
        <v>CERO PESOS 00/100 M.N.</v>
      </c>
      <c r="G52" s="77">
        <f t="shared" si="4"/>
        <v>0</v>
      </c>
    </row>
    <row r="53" spans="1:7" ht="168.75" x14ac:dyDescent="0.25">
      <c r="A53" s="54" t="s">
        <v>68</v>
      </c>
      <c r="B53" s="75" t="s">
        <v>115</v>
      </c>
      <c r="C53" s="56" t="s">
        <v>28</v>
      </c>
      <c r="D53" s="76">
        <v>6</v>
      </c>
      <c r="E53" s="89"/>
      <c r="F53" s="56" t="str" cm="1">
        <f t="array" ref="F53">+numtext(E53)</f>
        <v>CERO PESOS 00/100 M.N.</v>
      </c>
      <c r="G53" s="77">
        <f t="shared" si="4"/>
        <v>0</v>
      </c>
    </row>
    <row r="54" spans="1:7" ht="168.75" x14ac:dyDescent="0.25">
      <c r="A54" s="54" t="s">
        <v>69</v>
      </c>
      <c r="B54" s="75" t="s">
        <v>116</v>
      </c>
      <c r="C54" s="56" t="s">
        <v>28</v>
      </c>
      <c r="D54" s="76">
        <v>32</v>
      </c>
      <c r="E54" s="89"/>
      <c r="F54" s="56" t="str" cm="1">
        <f t="array" ref="F54">+numtext(E54)</f>
        <v>CERO PESOS 00/100 M.N.</v>
      </c>
      <c r="G54" s="77">
        <f t="shared" si="4"/>
        <v>0</v>
      </c>
    </row>
    <row r="55" spans="1:7" ht="168.75" x14ac:dyDescent="0.25">
      <c r="A55" s="54" t="s">
        <v>70</v>
      </c>
      <c r="B55" s="75" t="s">
        <v>117</v>
      </c>
      <c r="C55" s="56" t="s">
        <v>28</v>
      </c>
      <c r="D55" s="76">
        <v>4</v>
      </c>
      <c r="E55" s="89"/>
      <c r="F55" s="56" t="str" cm="1">
        <f t="array" ref="F55">+numtext(E55)</f>
        <v>CERO PESOS 00/100 M.N.</v>
      </c>
      <c r="G55" s="77">
        <f t="shared" si="4"/>
        <v>0</v>
      </c>
    </row>
    <row r="56" spans="1:7" ht="168.75" x14ac:dyDescent="0.25">
      <c r="A56" s="54" t="s">
        <v>71</v>
      </c>
      <c r="B56" s="75" t="s">
        <v>118</v>
      </c>
      <c r="C56" s="56" t="s">
        <v>28</v>
      </c>
      <c r="D56" s="76">
        <v>2</v>
      </c>
      <c r="E56" s="89"/>
      <c r="F56" s="56" t="str" cm="1">
        <f t="array" ref="F56">+numtext(E56)</f>
        <v>CERO PESOS 00/100 M.N.</v>
      </c>
      <c r="G56" s="77">
        <f t="shared" si="4"/>
        <v>0</v>
      </c>
    </row>
    <row r="57" spans="1:7" ht="157.5" x14ac:dyDescent="0.25">
      <c r="A57" s="54" t="s">
        <v>72</v>
      </c>
      <c r="B57" s="75" t="s">
        <v>119</v>
      </c>
      <c r="C57" s="56" t="s">
        <v>28</v>
      </c>
      <c r="D57" s="76">
        <v>2</v>
      </c>
      <c r="E57" s="89"/>
      <c r="F57" s="56" t="str" cm="1">
        <f t="array" ref="F57">+numtext(E57)</f>
        <v>CERO PESOS 00/100 M.N.</v>
      </c>
      <c r="G57" s="77">
        <f t="shared" si="4"/>
        <v>0</v>
      </c>
    </row>
    <row r="58" spans="1:7" ht="180" x14ac:dyDescent="0.25">
      <c r="A58" s="54" t="s">
        <v>73</v>
      </c>
      <c r="B58" s="75" t="s">
        <v>120</v>
      </c>
      <c r="C58" s="56" t="s">
        <v>28</v>
      </c>
      <c r="D58" s="76">
        <v>2</v>
      </c>
      <c r="E58" s="89"/>
      <c r="F58" s="56" t="str" cm="1">
        <f t="array" ref="F58">+numtext(E58)</f>
        <v>CERO PESOS 00/100 M.N.</v>
      </c>
      <c r="G58" s="77">
        <f t="shared" si="4"/>
        <v>0</v>
      </c>
    </row>
    <row r="59" spans="1:7" ht="168.75" x14ac:dyDescent="0.25">
      <c r="A59" s="54" t="s">
        <v>74</v>
      </c>
      <c r="B59" s="75" t="s">
        <v>121</v>
      </c>
      <c r="C59" s="56" t="s">
        <v>28</v>
      </c>
      <c r="D59" s="76">
        <v>26</v>
      </c>
      <c r="E59" s="89"/>
      <c r="F59" s="56" t="str" cm="1">
        <f t="array" ref="F59">+numtext(E59)</f>
        <v>CERO PESOS 00/100 M.N.</v>
      </c>
      <c r="G59" s="77">
        <f t="shared" si="4"/>
        <v>0</v>
      </c>
    </row>
    <row r="60" spans="1:7" ht="191.25" x14ac:dyDescent="0.25">
      <c r="A60" s="54" t="s">
        <v>75</v>
      </c>
      <c r="B60" s="75" t="s">
        <v>122</v>
      </c>
      <c r="C60" s="56" t="s">
        <v>28</v>
      </c>
      <c r="D60" s="76">
        <v>4</v>
      </c>
      <c r="E60" s="89"/>
      <c r="F60" s="56" t="str" cm="1">
        <f t="array" ref="F60">+numtext(E60)</f>
        <v>CERO PESOS 00/100 M.N.</v>
      </c>
      <c r="G60" s="77">
        <f t="shared" si="4"/>
        <v>0</v>
      </c>
    </row>
    <row r="61" spans="1:7" ht="33.75" x14ac:dyDescent="0.25">
      <c r="A61" s="54" t="s">
        <v>76</v>
      </c>
      <c r="B61" s="75" t="s">
        <v>123</v>
      </c>
      <c r="C61" s="56" t="s">
        <v>28</v>
      </c>
      <c r="D61" s="76">
        <v>58</v>
      </c>
      <c r="E61" s="89"/>
      <c r="F61" s="56" t="str" cm="1">
        <f t="array" ref="F61">+numtext(E61)</f>
        <v>CERO PESOS 00/100 M.N.</v>
      </c>
      <c r="G61" s="77">
        <f t="shared" si="4"/>
        <v>0</v>
      </c>
    </row>
    <row r="62" spans="1:7" ht="45" x14ac:dyDescent="0.25">
      <c r="A62" s="54" t="s">
        <v>77</v>
      </c>
      <c r="B62" s="75" t="s">
        <v>124</v>
      </c>
      <c r="C62" s="56" t="s">
        <v>30</v>
      </c>
      <c r="D62" s="76">
        <v>68</v>
      </c>
      <c r="E62" s="89"/>
      <c r="F62" s="56" t="str" cm="1">
        <f t="array" ref="F62">+numtext(E62)</f>
        <v>CERO PESOS 00/100 M.N.</v>
      </c>
      <c r="G62" s="77">
        <f t="shared" si="4"/>
        <v>0</v>
      </c>
    </row>
    <row r="63" spans="1:7" ht="180" x14ac:dyDescent="0.25">
      <c r="A63" s="54" t="s">
        <v>78</v>
      </c>
      <c r="B63" s="75" t="s">
        <v>125</v>
      </c>
      <c r="C63" s="56" t="s">
        <v>30</v>
      </c>
      <c r="D63" s="76">
        <v>236</v>
      </c>
      <c r="E63" s="89"/>
      <c r="F63" s="56" t="str" cm="1">
        <f t="array" ref="F63">+numtext(E63)</f>
        <v>CERO PESOS 00/100 M.N.</v>
      </c>
      <c r="G63" s="77">
        <f t="shared" si="4"/>
        <v>0</v>
      </c>
    </row>
    <row r="64" spans="1:7" ht="12.95" customHeight="1" x14ac:dyDescent="0.25">
      <c r="A64" s="73"/>
      <c r="B64" s="73"/>
      <c r="C64" s="73"/>
      <c r="D64" s="74"/>
      <c r="E64" s="73"/>
      <c r="F64" s="73"/>
      <c r="G64" s="73"/>
    </row>
    <row r="65" spans="1:7" x14ac:dyDescent="0.25">
      <c r="A65" s="78"/>
      <c r="B65" s="79" t="s">
        <v>23</v>
      </c>
      <c r="C65" s="79"/>
      <c r="D65" s="80"/>
      <c r="E65" s="78"/>
      <c r="F65" s="78"/>
      <c r="G65" s="78">
        <f>D65*E65</f>
        <v>0</v>
      </c>
    </row>
    <row r="66" spans="1:7" ht="33.75" x14ac:dyDescent="0.25">
      <c r="A66" s="73"/>
      <c r="B66" s="94" t="str">
        <f>+B17</f>
        <v>Conservación periódica y conservación rutinaria de la carretera Sin Código, tramo Entronque Carretera 104 - Hacienda La Labor, en el municipio de Chapala, Jalisco.</v>
      </c>
      <c r="C66" s="73"/>
      <c r="D66" s="74"/>
      <c r="E66" s="73"/>
      <c r="F66" s="73"/>
      <c r="G66" s="95">
        <f>+G17</f>
        <v>0</v>
      </c>
    </row>
    <row r="67" spans="1:7" x14ac:dyDescent="0.25">
      <c r="A67" s="67"/>
      <c r="B67" s="67"/>
      <c r="C67" s="68"/>
      <c r="D67" s="69"/>
      <c r="E67" s="70"/>
      <c r="F67" s="71"/>
      <c r="G67" s="72"/>
    </row>
    <row r="68" spans="1:7" x14ac:dyDescent="0.25">
      <c r="A68" s="61" t="s">
        <v>14</v>
      </c>
      <c r="B68" s="62" t="str">
        <f t="shared" ref="B68:B76" si="5">+VLOOKUP($A68,$A$17:$G$64,2,0)</f>
        <v>CONSERVACIÓN RUTINARIA</v>
      </c>
      <c r="C68" s="73"/>
      <c r="D68" s="74"/>
      <c r="E68" s="73"/>
      <c r="F68" s="73"/>
      <c r="G68" s="93">
        <f t="shared" ref="G68:G76" si="6">+VLOOKUP($A68,$A$17:$G$64,7,0)</f>
        <v>0</v>
      </c>
    </row>
    <row r="69" spans="1:7" x14ac:dyDescent="0.25">
      <c r="A69" s="67" t="s">
        <v>15</v>
      </c>
      <c r="B69" s="67" t="str">
        <f t="shared" si="5"/>
        <v>LIMPIEZAS</v>
      </c>
      <c r="C69" s="68"/>
      <c r="D69" s="69"/>
      <c r="E69" s="70"/>
      <c r="F69" s="71"/>
      <c r="G69" s="72">
        <f t="shared" si="6"/>
        <v>0</v>
      </c>
    </row>
    <row r="70" spans="1:7" x14ac:dyDescent="0.25">
      <c r="A70" s="67" t="s">
        <v>32</v>
      </c>
      <c r="B70" s="67" t="str">
        <f t="shared" si="5"/>
        <v>ESTRUCTURAS Y OBRAS DE DRENAJE</v>
      </c>
      <c r="C70" s="68"/>
      <c r="D70" s="69"/>
      <c r="E70" s="70"/>
      <c r="F70" s="71"/>
      <c r="G70" s="72">
        <f t="shared" si="6"/>
        <v>0</v>
      </c>
    </row>
    <row r="71" spans="1:7" x14ac:dyDescent="0.25">
      <c r="A71" s="67" t="s">
        <v>42</v>
      </c>
      <c r="B71" s="67" t="str">
        <f t="shared" si="5"/>
        <v>PAVIMENTOS</v>
      </c>
      <c r="C71" s="68"/>
      <c r="D71" s="69"/>
      <c r="E71" s="70"/>
      <c r="F71" s="71"/>
      <c r="G71" s="72">
        <f t="shared" si="6"/>
        <v>0</v>
      </c>
    </row>
    <row r="72" spans="1:7" x14ac:dyDescent="0.25">
      <c r="A72" s="61" t="s">
        <v>33</v>
      </c>
      <c r="B72" s="62" t="str">
        <f t="shared" si="5"/>
        <v>CONSERVACIÓN PERIÓDICA</v>
      </c>
      <c r="C72" s="73"/>
      <c r="D72" s="74"/>
      <c r="E72" s="73"/>
      <c r="F72" s="73"/>
      <c r="G72" s="93">
        <f t="shared" si="6"/>
        <v>0</v>
      </c>
    </row>
    <row r="73" spans="1:7" x14ac:dyDescent="0.25">
      <c r="A73" s="67" t="s">
        <v>34</v>
      </c>
      <c r="B73" s="67" t="str">
        <f t="shared" si="5"/>
        <v>TERRACERÍAS</v>
      </c>
      <c r="C73" s="68"/>
      <c r="D73" s="69"/>
      <c r="E73" s="70"/>
      <c r="F73" s="71"/>
      <c r="G73" s="72">
        <f t="shared" si="6"/>
        <v>0</v>
      </c>
    </row>
    <row r="74" spans="1:7" x14ac:dyDescent="0.25">
      <c r="A74" s="67" t="s">
        <v>44</v>
      </c>
      <c r="B74" s="67" t="str">
        <f t="shared" si="5"/>
        <v>ESTRUCTURAS Y OBRAS DE DRENAJE</v>
      </c>
      <c r="C74" s="68"/>
      <c r="D74" s="69"/>
      <c r="E74" s="70"/>
      <c r="F74" s="71"/>
      <c r="G74" s="72">
        <f t="shared" si="6"/>
        <v>0</v>
      </c>
    </row>
    <row r="75" spans="1:7" x14ac:dyDescent="0.25">
      <c r="A75" s="67" t="s">
        <v>45</v>
      </c>
      <c r="B75" s="67" t="str">
        <f t="shared" si="5"/>
        <v>PAVIMENTOS</v>
      </c>
      <c r="C75" s="68"/>
      <c r="D75" s="69"/>
      <c r="E75" s="70"/>
      <c r="F75" s="71"/>
      <c r="G75" s="72">
        <f t="shared" si="6"/>
        <v>0</v>
      </c>
    </row>
    <row r="76" spans="1:7" x14ac:dyDescent="0.25">
      <c r="A76" s="67" t="s">
        <v>46</v>
      </c>
      <c r="B76" s="67" t="str">
        <f t="shared" si="5"/>
        <v>SEÑALAMIENTO</v>
      </c>
      <c r="C76" s="68"/>
      <c r="D76" s="69"/>
      <c r="E76" s="70"/>
      <c r="F76" s="71"/>
      <c r="G76" s="72">
        <f t="shared" si="6"/>
        <v>0</v>
      </c>
    </row>
    <row r="77" spans="1:7" x14ac:dyDescent="0.25">
      <c r="A77" s="67"/>
      <c r="B77" s="67"/>
      <c r="C77" s="68"/>
      <c r="D77" s="69"/>
      <c r="E77" s="70"/>
      <c r="F77" s="71"/>
      <c r="G77" s="72"/>
    </row>
    <row r="78" spans="1:7" x14ac:dyDescent="0.25">
      <c r="A78" s="67"/>
      <c r="B78" s="67"/>
      <c r="C78" s="68"/>
      <c r="D78" s="69"/>
      <c r="E78" s="70"/>
      <c r="F78" s="71"/>
      <c r="G78" s="72"/>
    </row>
    <row r="79" spans="1:7" x14ac:dyDescent="0.25">
      <c r="A79" s="67"/>
      <c r="B79" s="67"/>
      <c r="C79" s="68"/>
      <c r="D79" s="69"/>
      <c r="E79" s="70"/>
      <c r="F79" s="71"/>
      <c r="G79" s="72"/>
    </row>
    <row r="80" spans="1:7" x14ac:dyDescent="0.25">
      <c r="A80" s="67"/>
      <c r="B80" s="67"/>
      <c r="C80" s="68"/>
      <c r="D80" s="69"/>
      <c r="E80" s="70"/>
      <c r="F80" s="71"/>
      <c r="G80" s="72"/>
    </row>
    <row r="81" spans="1:10" x14ac:dyDescent="0.25">
      <c r="A81" s="67"/>
      <c r="B81" s="67"/>
      <c r="C81" s="68"/>
      <c r="D81" s="69"/>
      <c r="E81" s="70"/>
      <c r="F81" s="71"/>
      <c r="G81" s="72"/>
    </row>
    <row r="82" spans="1:10" x14ac:dyDescent="0.25">
      <c r="A82" s="67"/>
      <c r="B82" s="67"/>
      <c r="C82" s="68"/>
      <c r="D82" s="69"/>
      <c r="E82" s="70"/>
      <c r="F82" s="71"/>
      <c r="G82" s="72"/>
    </row>
    <row r="83" spans="1:10" x14ac:dyDescent="0.25">
      <c r="A83" s="67"/>
      <c r="B83" s="67"/>
      <c r="C83" s="68"/>
      <c r="D83" s="69"/>
      <c r="E83" s="70"/>
      <c r="F83" s="71"/>
      <c r="G83" s="72"/>
    </row>
    <row r="84" spans="1:10" x14ac:dyDescent="0.25">
      <c r="A84" s="67"/>
      <c r="B84" s="67"/>
      <c r="C84" s="68"/>
      <c r="D84" s="69"/>
      <c r="E84" s="70"/>
      <c r="F84" s="71"/>
      <c r="G84" s="72"/>
    </row>
    <row r="85" spans="1:10" x14ac:dyDescent="0.25">
      <c r="A85" s="67"/>
      <c r="B85" s="67"/>
      <c r="C85" s="68"/>
      <c r="D85" s="69"/>
      <c r="E85" s="70"/>
      <c r="F85" s="71"/>
      <c r="G85" s="72"/>
    </row>
    <row r="86" spans="1:10" x14ac:dyDescent="0.25">
      <c r="A86" s="67"/>
      <c r="B86" s="67"/>
      <c r="C86" s="68"/>
      <c r="D86" s="69"/>
      <c r="E86" s="70"/>
      <c r="F86" s="71"/>
      <c r="G86" s="72"/>
    </row>
    <row r="87" spans="1:10" x14ac:dyDescent="0.25">
      <c r="A87" s="67"/>
      <c r="B87" s="67"/>
      <c r="C87" s="68"/>
      <c r="D87" s="69"/>
      <c r="E87" s="70"/>
      <c r="F87" s="71"/>
      <c r="G87" s="72"/>
    </row>
    <row r="88" spans="1:10" x14ac:dyDescent="0.25">
      <c r="A88" s="67"/>
      <c r="B88" s="67"/>
      <c r="C88" s="68"/>
      <c r="D88" s="69"/>
      <c r="E88" s="70"/>
      <c r="F88" s="71"/>
      <c r="G88" s="72"/>
    </row>
    <row r="89" spans="1:10" x14ac:dyDescent="0.25">
      <c r="A89" s="67"/>
      <c r="B89" s="67"/>
      <c r="C89" s="68"/>
      <c r="D89" s="69"/>
      <c r="E89" s="70"/>
      <c r="F89" s="71"/>
      <c r="G89" s="72"/>
    </row>
    <row r="90" spans="1:10" x14ac:dyDescent="0.25">
      <c r="A90" s="67"/>
      <c r="B90" s="67"/>
      <c r="C90" s="68"/>
      <c r="D90" s="69"/>
      <c r="E90" s="70"/>
      <c r="F90" s="71"/>
      <c r="G90" s="72"/>
    </row>
    <row r="91" spans="1:10" x14ac:dyDescent="0.25">
      <c r="A91" s="54"/>
      <c r="B91" s="81"/>
      <c r="C91" s="56"/>
      <c r="D91" s="76"/>
      <c r="E91" s="82"/>
      <c r="F91" s="83"/>
      <c r="G91" s="58"/>
    </row>
    <row r="92" spans="1:10" x14ac:dyDescent="0.25">
      <c r="A92" s="96" t="s">
        <v>7</v>
      </c>
      <c r="B92" s="96"/>
      <c r="C92" s="96"/>
      <c r="D92" s="96"/>
      <c r="E92" s="96"/>
      <c r="F92" s="53" t="s">
        <v>8</v>
      </c>
      <c r="G92" s="84">
        <f>+G68+G72</f>
        <v>0</v>
      </c>
    </row>
    <row r="93" spans="1:10" s="50" customFormat="1" x14ac:dyDescent="0.25">
      <c r="A93" s="14" t="str">
        <f>_xlfn.CONCAT("(*",numtext(G94),"*)")</f>
        <v>(*CERO PESOS 00/100 M.N.*)</v>
      </c>
      <c r="B93" s="14"/>
      <c r="C93" s="14"/>
      <c r="D93" s="14"/>
      <c r="E93" s="14"/>
      <c r="F93" s="53" t="s">
        <v>9</v>
      </c>
      <c r="G93" s="84">
        <f>+G92*0.16</f>
        <v>0</v>
      </c>
      <c r="H93" s="92"/>
      <c r="I93" s="92"/>
      <c r="J93" s="92"/>
    </row>
    <row r="94" spans="1:10" s="50" customFormat="1" x14ac:dyDescent="0.25">
      <c r="A94" s="14"/>
      <c r="B94" s="14"/>
      <c r="C94" s="14"/>
      <c r="D94" s="14"/>
      <c r="E94" s="14"/>
      <c r="F94" s="53" t="s">
        <v>10</v>
      </c>
      <c r="G94" s="84">
        <f>ROUND(G92+G93,2)</f>
        <v>0</v>
      </c>
      <c r="H94" s="92"/>
      <c r="I94" s="92"/>
      <c r="J94" s="92"/>
    </row>
    <row r="95" spans="1:10" s="50" customFormat="1" x14ac:dyDescent="0.25">
      <c r="H95" s="92"/>
      <c r="I95" s="92"/>
      <c r="J95" s="92"/>
    </row>
    <row r="96" spans="1:10" x14ac:dyDescent="0.25">
      <c r="G96" s="85"/>
    </row>
    <row r="97" spans="4:7" x14ac:dyDescent="0.25">
      <c r="G97" s="85"/>
    </row>
    <row r="98" spans="4:7" x14ac:dyDescent="0.25">
      <c r="G98" s="85"/>
    </row>
    <row r="99" spans="4:7" x14ac:dyDescent="0.25">
      <c r="D99" s="76"/>
      <c r="G99" s="85"/>
    </row>
    <row r="100" spans="4:7" x14ac:dyDescent="0.25">
      <c r="D100" s="76"/>
      <c r="G100" s="85"/>
    </row>
    <row r="101" spans="4:7" x14ac:dyDescent="0.25">
      <c r="D101" s="76"/>
      <c r="G101" s="85"/>
    </row>
    <row r="102" spans="4:7" x14ac:dyDescent="0.25">
      <c r="D102" s="90"/>
    </row>
  </sheetData>
  <mergeCells count="13">
    <mergeCell ref="A93:E94"/>
    <mergeCell ref="B4:B5"/>
    <mergeCell ref="C1:F1"/>
    <mergeCell ref="C6:E6"/>
    <mergeCell ref="C7:E7"/>
    <mergeCell ref="C8:E8"/>
    <mergeCell ref="C3:F5"/>
    <mergeCell ref="A92:E92"/>
    <mergeCell ref="C9:E9"/>
    <mergeCell ref="B7:B9"/>
    <mergeCell ref="B11:B12"/>
    <mergeCell ref="C10:F10"/>
    <mergeCell ref="A14:G14"/>
  </mergeCells>
  <printOptions horizontalCentered="1"/>
  <pageMargins left="0.196850393700787" right="0.196850393700787" top="0.196850393700787" bottom="0.39370078740157499" header="0.27559055118110198" footer="0.196850393700787"/>
  <pageSetup scale="76" orientation="landscape" horizontalDpi="300" verticalDpi="300" r:id="rId1"/>
  <headerFooter>
    <oddFooter>&amp;C&amp;8Página &amp;P de &amp;N</oddFooter>
  </headerFooter>
  <rowBreaks count="1" manualBreakCount="1">
    <brk id="64" max="6"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ELIDA IVETTE AGUIRRE ROCHIN.</cp:lastModifiedBy>
  <cp:lastPrinted>2026-04-29T17:19:47Z</cp:lastPrinted>
  <dcterms:created xsi:type="dcterms:W3CDTF">2018-12-17T16:20:56Z</dcterms:created>
  <dcterms:modified xsi:type="dcterms:W3CDTF">2026-04-29T18:28:42Z</dcterms:modified>
  <cp:category/>
</cp:coreProperties>
</file>