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mc:AlternateContent xmlns:mc="http://schemas.openxmlformats.org/markup-compatibility/2006">
    <mc:Choice Requires="x15">
      <x15ac:absPath xmlns:x15ac="http://schemas.microsoft.com/office/spreadsheetml/2010/11/ac" url="C:\Users\tomas\Dropbox\Trabajo\Siop\2026\1.- Convocatorias\19.- Pavimentacion villa hidalgo\"/>
    </mc:Choice>
  </mc:AlternateContent>
  <bookViews>
    <workbookView xWindow="-120" yWindow="-120" windowWidth="29040" windowHeight="15720" activeTab="0"/>
  </bookViews>
  <sheets>
    <sheet name="CATALOGO" sheetId="3" r:id="rId3"/>
  </sheets>
  <definedNames>
    <definedName name="_xlnm._FilterDatabase" localSheetId="0" hidden="1">CATALOGO!$A$16:$I$218</definedName>
    <definedName name="area" localSheetId="0">#REF!</definedName>
    <definedName name="area">#REF!</definedName>
    <definedName name="_xlnm.Print_Area" localSheetId="0">CATALOGO!$B$1:$H$223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<sst xmlns="http://schemas.openxmlformats.org/spreadsheetml/2006/main" count="540" uniqueCount="348">
  <si>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</si>
  <si>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</si>
  <si>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</si>
  <si>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</si>
  <si>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</si>
  <si>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</si>
  <si>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</si>
  <si>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</si>
  <si>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</si>
  <si>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</si>
  <si>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</si>
  <si>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</si>
  <si>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E2</t>
  </si>
  <si>
    <t>CATÁLOGO DE CONCEPTOS</t>
  </si>
  <si>
    <t>CLAVE</t>
  </si>
  <si>
    <t xml:space="preserve">DESCRIPCIÓN </t>
  </si>
  <si>
    <t>UNIDAD</t>
  </si>
  <si>
    <t>CANTIDAD</t>
  </si>
  <si>
    <t>PRECIO UNITARIO ($) PROPUESTO</t>
  </si>
  <si>
    <t>IMPORTE ($) M. N.</t>
  </si>
  <si>
    <t>A</t>
  </si>
  <si>
    <t>A1</t>
  </si>
  <si>
    <t>PZA</t>
  </si>
  <si>
    <t>RESUMEN DE PARTIDAS</t>
  </si>
  <si>
    <t>IMPORTE CON LETRA (IVA INCLUIDO)</t>
  </si>
  <si>
    <t>SUBTOTAL M. N.</t>
  </si>
  <si>
    <t>IVA M. N.</t>
  </si>
  <si>
    <t>TOTAL M. N.</t>
  </si>
  <si>
    <t>PRECIO UNITARIO ($) 
PROPUESTO CON LETRA</t>
  </si>
  <si>
    <t>M</t>
  </si>
  <si>
    <t>A2</t>
  </si>
  <si>
    <t>KG</t>
  </si>
  <si>
    <t>A3</t>
  </si>
  <si>
    <t>M2</t>
  </si>
  <si>
    <t>A4</t>
  </si>
  <si>
    <t>A5</t>
  </si>
  <si>
    <t>A6</t>
  </si>
  <si>
    <t>A7</t>
  </si>
  <si>
    <t>M3</t>
  </si>
  <si>
    <t>M3/KM</t>
  </si>
  <si>
    <t>A4.1</t>
  </si>
  <si>
    <t>A4.2</t>
  </si>
  <si>
    <t>PRELIMINARES</t>
  </si>
  <si>
    <t>DRENAJE SANITARIO</t>
  </si>
  <si>
    <t>AGUA POTABLE</t>
  </si>
  <si>
    <t>LIMPIEZAS</t>
  </si>
  <si>
    <t>A3.1</t>
  </si>
  <si>
    <t>A3.2</t>
  </si>
  <si>
    <t>SIOP-E-PAVFOCOCI-OB-LP-0358-2026</t>
  </si>
  <si>
    <t>Pavimentación con concreto hidráulico del Boulevard Industria, en la cabecera municipal del municipio de Villa Hidalgo, Jalisco. Frente 1.</t>
  </si>
  <si>
    <t>A1.1</t>
  </si>
  <si>
    <t>LINEA PRINCIPAL</t>
  </si>
  <si>
    <t>SIOP-001</t>
  </si>
  <si>
    <t>TRAZO Y NIVELACIÓN CON EQUIPO TOPOGRAFICO DEL TERRENO ESTABLECIENDO EJES Y REFERENCIAS Y BANCOS DE NIVEL, PARA LINEAS DE DRENAJE, Y/O AGUA POTABLE, INCLUYE: CRUCETAS, ESTACAS, HILOS, MARCAS Y TRAZOS CON CALHIDRA, MANO DE OBRA, EQUIPO Y HERRAMIENTA.</t>
  </si>
  <si>
    <t>SIOP-002</t>
  </si>
  <si>
    <t>EXCAVACIÓN PARA LINEA PRINCIPAL POR MEDIOS MECÁNICOS EN MATERIAL TIPO II, DE 0.00 A -2.00 M DE PROFUNDIDAD, INCLUYE: AFINE DE PISOS Y TALUDES, RETIRO DEL MATERIAL A BANCO DE OBRA INDICADO POR SUPERVISIÓN, MANO DE OBRA, EQUIPO Y HERRAMIENTA.</t>
  </si>
  <si>
    <t>SIOP-003</t>
  </si>
  <si>
    <t>EXCAVACIÓN PARA LINEA PRINCIPAL POR MEDIOS MECÁNICOS EN MATERIAL TIPO II, DE -2.00 A -4.00 M DE PROFUNDIDAD, INCLUYE: AFINE DE PISOS Y TALUDES, RETIRO DEL MATERIAL A BANCO DE OBRA INDICADO POR SUPERVISIÓN, MANO DE OBRA, EQUIPO Y HERRAMIENTA.</t>
  </si>
  <si>
    <t>SIOP-004</t>
  </si>
  <si>
    <t>EXCAVACIÓN POR MEDIOS MANUALES DE 0.00 A -2.00 M, EN MATERIAL TIPO II, INCLUYE: RETIRO DEL MATERIAL A BANCO DE OBRA INDICADO POR SUPERVISIÓN, MANO DE OBRA, EQUIPO Y HERRAMIENTA.</t>
  </si>
  <si>
    <t>SIOP-005</t>
  </si>
  <si>
    <t>PLANTILLA CON MATERIAL DE BANCO COMPACTADA A REBOTE DE PIZÓN, INCORPORANDO HÚMEDAD ÓPTIMA EN CAPAS DE 20 CMS. DE ESPESOR, VOLÚMEN MEDIDO EN SECCIONES.INCLUYE: SUMINISTRO DE MATERIAL, ACARREOS INTERNOS, MANO DE OBRA Y TODO LO NECESARIO PARA SU CORRECTA EJECUCION.</t>
  </si>
  <si>
    <t>SIOP-006</t>
  </si>
  <si>
    <t>SUMINISTRO E INSTALACIÓN DE TUBERÍA DE P.V.C. PARA ALCANTARILLADO DIÁMETRO DE 12" SERIE 20, INCLUYE: MATERIALES NECESARIOS, EQUIPO, MANO DE OBRA Y PRUEBA HIDROSTÁTICA.</t>
  </si>
  <si>
    <t>SIOP-007</t>
  </si>
  <si>
    <t>RELLENO ACOSTILLADO EN CEPAS O MESETAS CON MATERIAL DE BANCO, COMPACTADO MANUALMENTE EN CAPAS NO MAYORES DE 20 CM. INCLUYE: INCORPORACION DE AGUA NECESARIA, MANO DE OBRA, HERRAMIENTAS Y ACARREOS.</t>
  </si>
  <si>
    <t>SIOP-008</t>
  </si>
  <si>
    <t>RELLENO EN CEPAS O MESETAS CON MATERIAL DE BANCO COMPACTADO AL 90% PROCTOR CON COMPACTADOR DE IMPACTO, EN CAPAS NO MAYORES DE 20 CM., INCLUYE: INCORPORACIÓN DE AGUA NECESARIA, MANO DE OBRA, EQUIPO Y HERRAMIENTA.</t>
  </si>
  <si>
    <t>SIOP-009</t>
  </si>
  <si>
    <t>RELLENO EN CEPAS O MESETAS CON MATERIAL PRODUCTO DE LA EXCAVACION COMPACTADO AL 90% CON COMPACTADOR DE IMPACTO, EN CAPAS NO MAYORES DE 20 CM., INCLUYE: INCORPORACION DE AGUA NECESARIA, MANO DE OBRA, HERRAMIENTAS Y ACARREOS.</t>
  </si>
  <si>
    <t>SIOP-010</t>
  </si>
  <si>
    <t>CARGA MECÁNICA Y ACARREO EN CAMION 1 ER. KILOMETRO, DE MATERIAL PRODUCTO DE EXCAVACIÓN Y/O DEMOLICIÓN, INCLUYE: MANO DE OBRA, EQUIPO Y HERRAMIENTA, MEDIDO EN SECCION DE PROYECTO.(NORMA S. C. T. N-CTR-CAR-1-01-013-00).</t>
  </si>
  <si>
    <t>SIOP-011</t>
  </si>
  <si>
    <t>ACARREO EN CAMION A KILÓMETROS SUBSECUENTES DE MATERIAL PRODUCTO DE EXCAVACIÓN Y/O DEMOLICIÓN, INCLUYE: MANO DE OBRA, EQUIPO Y HERRAMIENTA, MEDIDO EN SECCION DE PROYECTO. (NORMA S. C. T. N-CTR-CAR-1-01-013-00)</t>
  </si>
  <si>
    <t>A1.2</t>
  </si>
  <si>
    <t>DESCARGAS DOMICILIARIAS</t>
  </si>
  <si>
    <t>SIOP-012</t>
  </si>
  <si>
    <t>SUMINISTRO E INSTALACIÓN DE TUBERÍA DE P.V.C. PARA ALCANTARILLADO DIÁMETRO DE 6" SERIE 20, INCLUYE: MATERIALES NECESARIOS, EQUIPO, MANO DE OBRA Y PRUEBA HIDROSTÁTICA.</t>
  </si>
  <si>
    <t>SIOP-013</t>
  </si>
  <si>
    <t>SUMINISTRO E INSTALACIÓN DE CODO PVC DE 45°X 6" SANITARIO, INCLUYE: MANO DE OBRA, EQUIPO Y HERRAMIENTA.</t>
  </si>
  <si>
    <t>SIOP-014</t>
  </si>
  <si>
    <t>SUMINISTRO E INSTALACIÓN DE SILLETA PVC DE 12"X 6" SANITARIO , INCLUYE: MANO DE OBRA, EQUIPO Y HERRAMIENTA.</t>
  </si>
  <si>
    <t>SIOP-015</t>
  </si>
  <si>
    <t>REGISTRO FORJADO DE 40 X 40 Y DE 120 CM. DE PROFUNDIDAD, MEDIDAS INTERIORES, MUROS CON TABIQUE ROJO RECOCIDO 7X14X28 CM, COLOCADO A SOGA, JUNTEADO CON MORTERO CEMENTO ARENA 1:4, DALA DE CORONA DE 12X12 CM A BASE DE CONCRETO F´C=150KG/CM2 HECHO EN OBRA ARMADO CON 4 VARILLAS DE 3/8" Y EST. DE 1/4" @20CM, CON MARCO Y TAPA DE ÁNGULO DE 1 1/2"X1 1/2"X 3/16" CON CONCRETO F'C=150 KG/CM2. T.M.A. 19 MM., LOSA DE PISO DE 8 CM DE CONCRETO F´C=150KG/CM2 HECHO EN OBRA, REFORZADA CON MALLA ELECTROSOLDADA 6-6/10-10, INCLUYE: CIMBRA, DESCIMBRA, MATERIALES, MANO DE OBRA, EQUIPO Y HERRAMIENTA.</t>
  </si>
  <si>
    <t>A1.3</t>
  </si>
  <si>
    <t>POZO DE VISITA</t>
  </si>
  <si>
    <t>SIOP-016</t>
  </si>
  <si>
    <t>PLANTILLA DE MAMPOSTERÍA DE PIEDRA BRAZA DE 0.40 M. DE ESPESOR ASENTADA CON MORTERO CEMENTO-ARENA 1:3, INCLUYE: MANO DE OBRA, EQUIPO Y HERRAMIENTA.</t>
  </si>
  <si>
    <t>SIOP-017</t>
  </si>
  <si>
    <t>MURO TIPO TEZÓN DE TABICON 11 X 14 X 28 CM ASENTADO CON MEZCLA CEMENTO - ARENA 1:3 ACABADO COMUN, INCLUYE: MATERIALES, MANO DE OBRA, EQUIPO Y HERRAMIENTA.</t>
  </si>
  <si>
    <t>SIOP-018</t>
  </si>
  <si>
    <t>APLANADO DE 2.50 CM. DE ESPESOR EN MURO, CON MORTERO CEMENTO-ARENA 1:3, ACABADO PULIDO O APALILLADO, INCLUYE: FESTEGRAL, MATERIALES, ACARREOS, MANO DE OBRA, PLOMEADO, NIVELADO, REGLEADO, RECORTES, MANO DE OBRA, EQUIPO Y HERRAMIENTA.</t>
  </si>
  <si>
    <t>SIOP-019</t>
  </si>
  <si>
    <t>ESCALONES PREFABRICADOS DE ACERO PLASTIFICADO DE POLIPROPILENO (CON ALMA DE ACERO) MODELO (P-ESC-01), NARESA O SIMILAR, PARA INGRESO DE CAJAS O POZOS, INCLUYE: ACARREOS, FIJACION Y TODO LO NECESARIO PARA SU CORRECTA EJECUCION.</t>
  </si>
  <si>
    <t>SIOP-020</t>
  </si>
  <si>
    <t>SUMINISTRO Y COLOCACIÓN DE BROCAL Y TAPA DE HIERRO DÚCTIL DE 60 CM DE DIÁMETRO, CON REJILLA TIPO PESADO DE 130 KG. PARA POZOS DE VISITA, INCLUYE: MATERIALES, ACARREO, MANO DE OBRA, EQUIPO Y HERRAMIENTA.</t>
  </si>
  <si>
    <t>SIOP-021</t>
  </si>
  <si>
    <t>CAIDA ADOSADA A POZO DE VISITA DE HASTA 2.00 M. DE ALTURA EN LINEA DE 12" DE DIAMETRO, INCLUYE: 1.00 M. DE TUBO DE PVC S-20 X 12", JUNTA HERMETICA, CODO DE 90 GRADOS X 12", TEE DE 12" X 12" PVC, MATERIALES MENORES Y MANO DE OBRA.</t>
  </si>
  <si>
    <t>SIOP-022</t>
  </si>
  <si>
    <t>ENTRONQUE DE TUBERIA A POZO DE VISITA Y/O BOCA DE TORMENTA DE 12" JUNTEADO CON MORTERO CEMENTO-ARENA DE RIO 1:3, INCLUYE: DEMOLICION DEL ESPACIO NECESARIO PARA ALOJAR EL TUBO, NIVELAR, INSERTAR, RESANAR REGISTRO Y COMPLETAR MEDIA CAÑA</t>
  </si>
  <si>
    <t>SIOP-023</t>
  </si>
  <si>
    <t>CAJA CIEGA PARA UNION DE TUBERIA DE PVC CON TUBERIA DE CONCRETO EXISTENTE DE 60X60X60 CMS MEDIDA INTERIOR FORJADO A BASE BLOCK 11 X 14 X 28 A SOGA PEGADO CON MORTERO CEMENTO-ARENA PROP. 1:3 Y APLANADO CON EL MISMO MORTERO. INCLUYE: MEDIAS CAÑAS, PLANTILLA CON CONCRETO DE F'c=250 KG/CM2 DE 10 CM. DE ESPESOR, MATERIAL, MANO DE OBRA Y LO NECESARIO PARA SU CORRECTA EJECUCION.</t>
  </si>
  <si>
    <t>A1.4</t>
  </si>
  <si>
    <t>BOCA DE TORMENTA</t>
  </si>
  <si>
    <t>SIOP-024</t>
  </si>
  <si>
    <t>SUMINISTRO, COLOCACIÓN Y HABILITADO DE ACERO DE REFUERZO DE Fy=4200, INCLUYE: MATERIALES, TRASLAPES, SILLETAS, HABILITADO, AMARRES, MANO DE OBRA, EQUIPO Y HERRAMIENTA.</t>
  </si>
  <si>
    <t>SIOP-025</t>
  </si>
  <si>
    <t>CIMBRA ACABADO COMUN EN LOSAS A BASE DE MADERA DE PINO, INCLUYE: MATERIALES, ACARREOS, CORTES, HABILITADO, CIMBRADO, DESCIMBRA, MANO DE OBRA, EQUIPO Y HERRAMIENTA.</t>
  </si>
  <si>
    <t>SIOP-026</t>
  </si>
  <si>
    <t>SUMINISTRO Y COLADO DE CONCRETO DE F'C=250 KG/CM2 HECHO EN OBRA T.M.A. 3/4" R.N., INCLUYE: ACARREOS, COLADO, VIBRADO, MANO DE OBRA, EQUIPO Y HERRAMIENTA.</t>
  </si>
  <si>
    <t>SIOP-027</t>
  </si>
  <si>
    <t>SIOP-028</t>
  </si>
  <si>
    <t>SIOP-029</t>
  </si>
  <si>
    <t>CASTILLO DE 28 X 28 CMS CON CONCRETO DE F´c=200 KG/CM2 REFORZADO CON 4 VARILLAS DEL No. 3 Y ESTRIBOS DEL No. 2@20 CMS. INCLUYE: SUMINISTRO Y ELABORACION, CIMBRA, DESCIMBRA, COLADO, CURADO, MATERIAL Y MANO DE OBRA.</t>
  </si>
  <si>
    <t>SIOP-030</t>
  </si>
  <si>
    <t>DALA DE CORONA Y/O DESPANTE DE 28X20 CM. CON CONCRETO DE F'c=200 KG/CM2, ARMADO CON 4 VARILLA DEL No. 3 Y ESTRIBOS DEL No. 2 @20 CMS. INCLUYE, ACARREO DEL MATERIAL, COLADO, VIBRADO, CURADO, CIMBRADA COMUN, DESCIMBRADO, MANO DE OBRA Y HERRAMIENTA MENOR</t>
  </si>
  <si>
    <t>SIOP-031</t>
  </si>
  <si>
    <t>REJILLA DE BOCAS DE TORMENTA CON PERFILES COMERCIALES COMO VIGAS, CANALES, ÁNGULOS Y SOLERAS. INCLUYE: SUMINISTRO, SOLDADURA, CORTES, COLOCACIÓN Y TODO LO NECESARIO PARA SU CORRECTA EJECUCIÓN.</t>
  </si>
  <si>
    <t>A2.1</t>
  </si>
  <si>
    <t>SIOP-032</t>
  </si>
  <si>
    <t>SIOP-033</t>
  </si>
  <si>
    <t>SIOP-034</t>
  </si>
  <si>
    <t>SIOP-035</t>
  </si>
  <si>
    <t>SIOP-036</t>
  </si>
  <si>
    <t>SIOP-037</t>
  </si>
  <si>
    <t>SUMINISTRO, INSTALACIÓN Y JUNTEO DE TUBO DE P.V.C. HIDRÁULICO RD-26 DE 4" DE DIAMETRO, INCLUYE: MATERIAL, DESPERDICIO, ACARREO AL SITIO DE COLOCACIÓN, PRUEBAS NECESARIAS, MANO DE OBRA, EQUIPO Y HERRAMIENTA.</t>
  </si>
  <si>
    <t>SIOP-038</t>
  </si>
  <si>
    <t>SIOP-039</t>
  </si>
  <si>
    <t>SIOP-040</t>
  </si>
  <si>
    <t>SIOP-041</t>
  </si>
  <si>
    <t>A2.2</t>
  </si>
  <si>
    <t>TOMAS DOMICILIARIAS</t>
  </si>
  <si>
    <t>SIOP-042</t>
  </si>
  <si>
    <t>SUMINISTRO E INSTALACIÓN DE TUBO DE P.A.D. RD-9 DE 13MM (1/2") DE DIAMETRO PARA TOMA DOMICILIARIA INCLUYE: MATERIAL, MANO DE OBRA, EQUIPO Y HERRAMIENTA.</t>
  </si>
  <si>
    <t>SIOP-043</t>
  </si>
  <si>
    <t>SUMINISTRO E INSTALACIÓN DE LLAVE DE INSERCION DE BRONCE DE 1/2", INCLUYE: MATERIAL, MANO DE OBRA, EQUIPO Y HERRAMIENTA.</t>
  </si>
  <si>
    <t>SIOP-044</t>
  </si>
  <si>
    <t>SUMINISTRO E INSTALACIÓN DE TAPON HEMBRA GALVANIZADO DE 1/2", INCLUYE: MATERIAL, MANO DE OBRA, EQUIPO Y HERRAMIENTA.</t>
  </si>
  <si>
    <t>SIOP-045</t>
  </si>
  <si>
    <t>SUMINISTRO E INSTALACIÓN DE ABRAZADERA DE BRONCE DE 4" X 1/2" INCLUYE: MATERIAL, MANO DE OBRA, EQUIPO Y HERRAMIENTA.</t>
  </si>
  <si>
    <t>SIOP-046</t>
  </si>
  <si>
    <t>SUMINISTRO E INSTALACIÓN ADAPTADOR DE BRONCE DE 1/2", INCLUYE: MATERIAL, MANO DE OBRA, EQUIPO Y HERRAMIENTA.</t>
  </si>
  <si>
    <t>SIOP-047</t>
  </si>
  <si>
    <t>SUMINISTRO E INSTALACIÓN DE VÁLVULA DE COMPUERTA ROSCADA DE 1/2", INCLUYE: MANO DE OBRA, EQUIPO Y HERRAMIENTA.</t>
  </si>
  <si>
    <t>A2.3</t>
  </si>
  <si>
    <t>SIOP-048</t>
  </si>
  <si>
    <t>SUMINISTRO Y COLOCACION DE CODO 90° ACERO GALVANIDADO DE 1/2" CED. 40, INCLUYE: MATERIALES, MANO DE OBRA Y HERRAMIENTA.</t>
  </si>
  <si>
    <t>SIOP-049</t>
  </si>
  <si>
    <t>SUMINISTRO Y COLOCACION DE NIPLE DE ACERO GALVANIZADO DE 1/2" X 40 CM CED. 40, INCLUYE: MATERIALES, MANO DE OBRA Y HERRAMIENTA.</t>
  </si>
  <si>
    <t>SIOP-050</t>
  </si>
  <si>
    <t>SUMINISTRO Y COLOCACION DE NIPLE ACERO GALVANIZADO 1/2" X 10 CMS CED. 40, INCLUYE: MATERIALES, MANO DE OBRA Y HERRAMIENTA.</t>
  </si>
  <si>
    <t>SIOP-051</t>
  </si>
  <si>
    <t>SUMINISTRO Y COLOCACION DE TUERCA DE UNIÓN DE 1/2" GALVANIZADA, INCLUYE: MATERIALES, MANO DE OBRA Y HERRAMIENTA.</t>
  </si>
  <si>
    <t>A2.4</t>
  </si>
  <si>
    <t>CAJA DE VALVULAS</t>
  </si>
  <si>
    <t>SIOP-052</t>
  </si>
  <si>
    <t>MAMPOSTERIA DE PIEDRA BRAZA ACOMODADA CON MORTERO CEMENTO-ARENA PROP. 1:3 EN CIMENTACIONES, INCLUYE: SUMINISTRO Y ELABORACION, HERRAMIENTA, MANO DE OBRA Y LO NECESARIO PARA SU ELABORACION.</t>
  </si>
  <si>
    <t>SIOP-053</t>
  </si>
  <si>
    <t>SIOP-054</t>
  </si>
  <si>
    <t>SIOP-055</t>
  </si>
  <si>
    <t>SIOP-056</t>
  </si>
  <si>
    <t>SIOP-057</t>
  </si>
  <si>
    <t>SIOP-058</t>
  </si>
  <si>
    <t>SIOP-059</t>
  </si>
  <si>
    <t>SIOP-060</t>
  </si>
  <si>
    <t>CONTRAMARCO DE CAJAS DE VALVULAS CON CANAL CPS DE 6" PARA RECIBIR TAPAS. INCLUYE: SUMINISTRO, SOLDADURA, CORTES, PERFORACIONES PARA EL PASO DE VARILLAS, COLOCACION Y TODO LO NECESARIO PARA SU CORRECTA EJECUCION.</t>
  </si>
  <si>
    <t>SIOP-061</t>
  </si>
  <si>
    <t>SUMINISTRO Y COLOCACIÓN DE MARCO CON TAPA PARA CAJA DE VÁLVULAS DE 50X50CM. (COMERCIAL DE 110 KG.) ESTÁNDAR, INCLUYE: MATERIALES, EQUIPO, ACARREOS Y MANO DE OBRA.</t>
  </si>
  <si>
    <t>SIOP-062</t>
  </si>
  <si>
    <t>ATRAQUE DE 0.40X0.30X0.30 M DE CONCRETO F'C=200 KG/CM2. R.N. T.M.A. DE 38 MM., HECHO EN OBRA, PARA TUBERIA DE 152 MM. (6") DE DIAMETRO, EN CRUCEROS DE AGUA POTABLE. INCLUYE: MATERIALES, MANO DE OBRA, CIMBRA Y ACARREOS.</t>
  </si>
  <si>
    <t>A2.5</t>
  </si>
  <si>
    <t>PIEZAS ESPECIALES</t>
  </si>
  <si>
    <t>SIOP-063</t>
  </si>
  <si>
    <t>SUMINISTRO E INSTALACIÓN DE VALVULA DE COMPUERTA RESILENTE DE 4" VASTAGO FIJO HIDROSTÁTICA, INCLUYE: 50 % DE TORNILLOS Y EMPAQUES, MATERIAL, ACARREOS, MANO DE OBRA, EQUIPO Y HERRAMIENTA.</t>
  </si>
  <si>
    <t>SIOP-064</t>
  </si>
  <si>
    <t>SUMINISTRO E INSTALACION DE EXTREMIDAD DE 4" DE DIAMETRO DE 40 CM. DE LARGO DE Fo.Fo., INCLUYE: 50 % DE TORNILLOS Y EMPAQUES, MATERIAL, ACARREOS, MANO DE OBRA, EQUIPO Y HERRAMIENTA.</t>
  </si>
  <si>
    <t>SIOP-065</t>
  </si>
  <si>
    <t>SUMINISTRO E INSTALACIÓN DE JUNTA GIBAULT COMPLETA DE 100 MM. ( 4" ) DE DIAMETRO DE Fo.Fo.,INCLUYE: MATERIAL, ACARREOS, MANO DE OBRA, EQUIPO Y HERRAMIENTA.</t>
  </si>
  <si>
    <t>SIOP-066</t>
  </si>
  <si>
    <t>SUMINISTRO E INSTALACION DE TEE DE 4" X 4" DE DIAMETRO DE FO.FO., INCLUYE: 50 % DE TORNILLOS Y EMPAQUES, MATERIAL, ACARREOS, MANO DE OBRA, EQUIPO Y HERRAMIENTA.</t>
  </si>
  <si>
    <t>SIOP-067</t>
  </si>
  <si>
    <t>SUMINISTRO E INSTALACION DE CRUZ DE 4" X 4" DE DIAMETRO DE Fo.Fo., INCLUYE: 50 % DE TORNILLOS Y EMPAQUES, MATERIAL, ACARREOS, MANO DE OBRA, EQUIPO Y HERRAMIENTA.</t>
  </si>
  <si>
    <t>PAVIMENTACION</t>
  </si>
  <si>
    <t>SIOP-068</t>
  </si>
  <si>
    <t>DEMOLICION POR MEDIOS MECANICOS DE PAVIMENTO ASFALTICO Y/O EMPEDRADO EXISTENTE, DEPOSITANDO EL MATERIAL EN SITIO QUE SEÑALE OBRAS PUBLICAS, CON ACARREO LIBRE A 40 M. MEDIDO EN SECCIONES. INCLUYE ABUNDAMIENTO.</t>
  </si>
  <si>
    <t>SIOP-069</t>
  </si>
  <si>
    <t>DEMOLICIÓN DE CONCRETO SIMPLE EN BANQUETAS, POR MEDIOS MECANICOS, INCLUYE: RETIRO DEL MATERIAL A BANCO DE OBRA INDICADO POR SUPERVISIÓN, ABUNDAMIENTO, MANO DE OBRA, EQUIPO Y HERRAMIENTA.</t>
  </si>
  <si>
    <t>SIOP-070</t>
  </si>
  <si>
    <t>DEMOLICIÓN POR MEDIOS MECANICOS DE GUARNICIÓN, INCLUYE: RETIRO DEL MATERIAL A BANCO DE OBRA INDICADO POR SUPERVISIÓN, ABUNDAMIENTO, MANO DE OBRA, EQUIPO Y HERRAMIENTA.</t>
  </si>
  <si>
    <t>SIOP-071</t>
  </si>
  <si>
    <t>DEMOLICIÓN POR MEDIOS MECANICOS DE PAVIMENTO DE CONCRETO EXISTENTE, INCLUYE: RETIRO DEL MATERIAL A BANCO DE OBRA INDICADO POR SUPERVISIÓN, ABUNDAMIENTO, MANO DE OBRA, EQUIPO Y HERRAMIENTA.</t>
  </si>
  <si>
    <t>SIOP-072</t>
  </si>
  <si>
    <t>SIOP-073</t>
  </si>
  <si>
    <t>TERRACERIAS</t>
  </si>
  <si>
    <t>SIOP-074</t>
  </si>
  <si>
    <t>ESCARIFICACIÓN Y MEJORAMIENTO DEL TERRENO NATURAL DE 20 CM DE ESPESOR POR MEDIOS MECÁNICOS CON 25 KG/M3 DE CALHIDRA, COMPACTADO AL 90% PROCTOR DE SU P.V.S.M., INCLUYE: EXTENDIDO DEL MATERIAL, HOMOGENIZADO, COMPACTADO, MANO DE OBRA, EQUIPO Y HERRAMIENTA.</t>
  </si>
  <si>
    <t>SIOP-075</t>
  </si>
  <si>
    <t>BASE HIDRAULICA DE 100% PRODUCTO DE TRITURACION, EN CAPAS NO MAYORES DE 20 CM. DE ESPESOR COMPACTADA AL 95% PROCTOR DE SU P.V.S.M., INCLUYE: MATERIALES, AGUA, MANO DE OBRA, EQUIPO PARA MEZCLADO DE MATERIALES, EXTENDIDO, CONFORMACIÓN, COMPACTACIÓN Y DESPERDICIOS. (N·CMT·4·02·002/16).</t>
  </si>
  <si>
    <t>A3.3</t>
  </si>
  <si>
    <t>PAVIMENTO</t>
  </si>
  <si>
    <t>SIOP-076</t>
  </si>
  <si>
    <t>TRAZO Y NIVELACIÓN CON EQUIPO TOPOGRAFICO DEL TERRENO ESTABLECIENDO EJES Y REFERENCIAS Y BANCOS DE NIVEL, INCLUYE: CRUCETAS, ESTACAS, HILOS, MARCAS Y TRAZOS CON CALHIDRA, MANO DE OBRA, EQUIPO Y HERRAMIENTA.</t>
  </si>
  <si>
    <t>SIOP-077</t>
  </si>
  <si>
    <t>EXCAVACIÓN POR MEDIOS MECÁNICOS EN MATERIAL TIPO II, DE 0.00 A -2.00 M DE PROFUNDIDAD, INCLUYE: RETIRO DEL MATERIAL A BANCO DE OBRA INDICADO POR SUPERVISIÓN, MANO DE OBRA, EQUIPO Y HERRAMIENTA</t>
  </si>
  <si>
    <t>SIOP-078</t>
  </si>
  <si>
    <t>AFINE Y CONFORMACIÓN DE TERRENO NATURAL COMPACTADO EN CAPAS NO MAYORES DE 20 CM DE ESPESOR CON EQUIPO DE MECANICO, INCLUYE: CONFORMACIÓN, MANO DE OBRA, EQUIPO Y HERRAMIENTA.</t>
  </si>
  <si>
    <t>SIOP-079</t>
  </si>
  <si>
    <t>SUMINISTRO Y COLOCACION DE CANASTILLA PASAJUNTAS A BASE DE REDONDO LISO DE 46 CM @ 30 CM DE SEPARACIÓN (LONGITUD DE 1.50M), INCLUYE: FABRICACIÓN DE LA CANASTA EN ALAMBRON EN PATAS, CORTES, DOBLECES, ELECTROSOLDADO DE LA CANASTA, ARMADO DE LA CANASTILLA CON ATIEZADORES EN ALAMBRON, SOLDADO CON SOLDADURA DE ARCO DE BARRAS DE REDONDO LISO GRADO G36 EN EXTREMOS ALTERNOS, DESPERDICIOS, COLOCACIÓN, MANO DE OBRA, EQUIPO HERRAMIENTA Y ACARREOS.</t>
  </si>
  <si>
    <t>SIOP-080</t>
  </si>
  <si>
    <t>SUMINISTRO Y COLOCACIÓN DE BARRAS DE AMARRE CON VARILLA CORRUGADA DE 5/8" DE DIAMETRO Y 70 CM DE DESARROLLO A CADA 40 CM DE SEPARACION. INCLUYE: MATERIAL, DESPERDICIO, CORTES, COLOCACION, HERRAMIENTA Y ACARREOS.</t>
  </si>
  <si>
    <t>SIOP-081</t>
  </si>
  <si>
    <t>GUARNICION LINEAL INTEGRAL DE CONCRETO PREMEZCLADO FC´=250 KG/CM2 T. M.A. 3/4" R.N.TIPO "L" SECCION 60X35X20 CMS. Y 30 CMS. EN LA CORONA, ACABADO LAVADO Y CON CHAFLAN DE 1" EN ARISTA EXTERNA EN TODA SU LONGITUD. INCLUYE: SUMINISTRO, COLOCACION DE CIMBRA METALICA, COLADO, VIBRADO, CURADO CON MEMBRANA BASE AGUA, DESCIMBRADO, CORTE DE JUNTAS DE CONTRACCION TRANSVERSAL CON DISCO DE DIAMANTE A UNA PROFUNDIDAD DE 8 CMS (1/3 ESPESOR DE LA LOSA) A CADA 3.20 MTS., CALAFATEO DE JUNTAS TRANSVERSALES CON SELLO AUTO-NIVELENTE SONOMERIC 1 O SIMILAR COLOR GRIS, MATERIAL, MANO DE OBRA Y TODO LO NECESARIO PARA SU CORRECTA EJECUCION.</t>
  </si>
  <si>
    <t>SIOP-082</t>
  </si>
  <si>
    <t>LOSA PARA AJUSTE DE GUARNICIONES Y/O COCHERAS DE CONCRETO PREMEZCLADO MR=45 KG/CM2 T.M.A. 40 MM R.R. 7 DIAS DE 20 CM. DE ESPESOR ACABADO LAVADO. INCLUYE: SUMINISTRO, COLOCACION DE CIMBRA METALICA, COLADO, VIBRADO, CURADO CON MEMBRANA BASE AGUA, DESCIMBRADO, CORTE DE JUNTAS DE CONTRACCION TRANSVERSAL CON DISCO DE DIAMANTE A UNA PROFUNDIDAD DE 8 CMS (1/3 ESPESOR DE LA LOSA) A CADA 3.20 MTS., CALAFATEO DE JUNTAS TRANSVERSALES CON SELLO AUTO-NIVELENTE SONOMERIC 1 O SIMILAR COLOR GRIS, MATERIAL, MANO DE OBRA Y TODO LO NECESARIO PARA SU CORRECTA EJECUCION.</t>
  </si>
  <si>
    <t>SIOP-083</t>
  </si>
  <si>
    <t xml:space="preserve">PAVIMENTO DE CONCRETO HIDRAULICO PREMEZCLADO MR-45, R.R., T.M.A. 38 MM A 7 DIAS, DE 20 CM. DE ESPESOR, ACABADO ESTAMPADO, INCLUYE: CIMBRA, DESCIMBRA, MATERIALES, ACARREOS, VOLTEADO, VIBRADO Y CURADO MANO DE OBRA, EQUIPO Y HERRAMIENTA. </t>
  </si>
  <si>
    <t>SIOP-084</t>
  </si>
  <si>
    <t xml:space="preserve">PAVIMENTO DE CONCRETO HIDRAULICO PREMEZCLADO MR-45, R.R., T.M.A. 38 MM A 3 DIAS, DE 20 CM. DE ESPESOR, ACABADO ESTAMPADO, INCLUYE: CIMBRA, DESCIMBRA, MATERIALES, ACARREOS, VOLTEADO, VIBRADO Y CURADO MANO DE OBRA, EQUIPO Y HERRAMIENTA. </t>
  </si>
  <si>
    <t>SIOP-085</t>
  </si>
  <si>
    <t>CORTE CON DISCO DE DIAMANTE HASTA 1/3 DE ESPESOR DE LA LOSA Y HASTA 3 MM DE ANCHO. INCLUYE: EQUIPO, PREPARACIONES Y MANO DE OBRA. (NORMA S.C.T. N-CSV-CAR-2-02-005/02)</t>
  </si>
  <si>
    <t>SIOP-086</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</si>
  <si>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</si>
  <si>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A3.4</t>
  </si>
  <si>
    <t>BANQUETAS</t>
  </si>
  <si>
    <t>SIOP-087</t>
  </si>
  <si>
    <t>SIOP-088</t>
  </si>
  <si>
    <t>SIOP-089</t>
  </si>
  <si>
    <t>BANQUETA DE 8 CM. DE ESPESOR DE CONCRETO PREMEZCLADO F'C=200 KG/CM2., R.N., CON AGREGADO DE 3/8" ACABADO LAVADO, INCLUYE: CIMBRA, DESCIMBRA, COLADO, CURADO, MATERIALES, MANO DE OBRA, EQUIPO Y HERRAMIENTA.</t>
  </si>
  <si>
    <t>SIOP-090</t>
  </si>
  <si>
    <t>FIRME DE CONCRETO PREMEZCLADO EN BANQUETAS DE 5 cm. DE ESPESOR f'c=150 kg/cm2 PARA RECIBIR ADOQUIN, INCLUYE: AFINE Y COMPACTACION DE LA TERRACERIA, CIMBRA, COLADO, VIBRADO, DESCIMBRADO, CURADO, MATERIAL, MANO DE OBRA Y LO NECESARIO PARA SU CORRECTA EJECUCIÓN.</t>
  </si>
  <si>
    <t>SIOP-091</t>
  </si>
  <si>
    <t>CENEFA DE CONCRETO PREMEZCLADO EN BANQUETAS DE 8 cm. DE ESPESOR f'c=200 kg/cm2 CON AGREGADO DE 3/8" ACABADO LAVADO, CORTE CON DISCO EFECTUADO A CADA 1.60 M CON BISEL DE 1 CM, INCLUYE: AFINE Y COMPACTACION DE LA TERRACERIA, CIMBRA, COLADO, VIBRADO, DESCIMBRADO, CURADO, MATERIAL, MANO DE OBRA Y LO NECESARIO PARA SU CORRECTA EJECUCIÓN.</t>
  </si>
  <si>
    <t>A3.5</t>
  </si>
  <si>
    <t>PEATONALIZACIÓN</t>
  </si>
  <si>
    <t>SIOP-092</t>
  </si>
  <si>
    <t>SUMINISTRO Y COLOCACION DE ADOQUIN MARCA NAPRESA COLOR OCRE OBSCURO CON MEDIDAS DE 20 X 40 X 6 CM, ACOMODO SEGÚN PROYECTO ARQUITECTONICO, ASENTADO CON MORTERO CEMENTO ARENA 1:4 DE 2 CM DE ESPESOR. INCLUYE: MATERIALES, HERRAMIENTA Y MANO DE OBRA.</t>
  </si>
  <si>
    <t>SIOP-093</t>
  </si>
  <si>
    <t>SUMINISTRO Y COLOCACION DE ADOQUIN MARCA NAPRESA COLOR OCRE OBSCURO CON MEDIDAS DE 40 X 40 X 6 CM, ACOMODO SEGÚN PROYECTO ARQUITECTONICO, ASENTADO CON MORTERO CEMENTO ARENA 1:4 DE 2 CM DE ESPESOR. INCLUYE: MATERIALES, HERRAMIENTA Y MANO DE OBRA.</t>
  </si>
  <si>
    <t>SIOP-094</t>
  </si>
  <si>
    <t>SUMINISTRO Y COLOCACION DE ADOQUIN MARCA NAPRESA COLOR GRIS CLARO CON MEDIDAS DE 20 X 40 X 6 CM, ACOMODO SEGÚN PROYECTO ARQUITECTONICO, ASENTADO CON MORTERO CEMENTO ARENA 1:4 DE 2 CM DE ESPESOR. INCLUYE: MATERIALES, HERRAMIENTA Y MANO DE OBRA.</t>
  </si>
  <si>
    <t>SIOP-095</t>
  </si>
  <si>
    <t>SUMINISTRO Y COLOCACION DE ADOQUIN MARCA NAPRESA COLOR GRIS CLARO CON MEDIDAS DE 40 X 40 X 6 CM, ACOMODO SEGÚN PROYECTO ARQUITECTONICO, ASENTADO CON MORTERO CEMENTO ARENA 1:4 DE 2 CM DE ESPESOR. INCLUYE: MATERIALES, HERRAMIENTA Y MANO DE OBRA.</t>
  </si>
  <si>
    <t>SIOP-096</t>
  </si>
  <si>
    <t>SUMINISTRO Y COLOCACIÓN DE GUÍA TÁCTIL SUPERFICIE LISA CON 36 CONOS TRUNCADOS CON ALTURA DE 0.5 CM, FABRICADA EN POLICONCRETO PIGMENTADA DE ORIGEN EN COLOR NEGRO MARCA FRIESSEN, MEDIDA EXTERIOR 30X30 CM., ASENTADO CON MORTERO CEMENTO ARENA PROP. 1:4 DE 2 CM DE ESPESOR, INCLUYE: MATERIALES, ACARREOS, CORTES, DESPERDICIOS, MANO DE OBRA, EQUIPO, HERRAMIENTA Y TODO LO NECESARIO PARA SU CORRECTA EJECUCION.</t>
  </si>
  <si>
    <t>SIOP-097</t>
  </si>
  <si>
    <t>SUMINISTRO Y COLOCACION DE BANCA METALICA MARCA BKT MODELO BKT-BAN-007/ME/130 CON DESCANSABRAZOS COLOR GRIS OBSCURO, INCLUYE: MATERIALES, HERRAMIENTA Y MANO DE OBRA.</t>
  </si>
  <si>
    <t>SIOP-098</t>
  </si>
  <si>
    <t>SUMINISTRO Y COLOCACIÓN DE BOLARDO METÁLICO FABRICADO CON TUBO DE 6" CÉDULA 30 CON MUESCA DE 5MM DE 2" DE ANCHO PINTADO CON PINTURA POLYESTER DE HORNO COLOR GRIS MARTILLO CODIGO 312-06 MCA COMEX ,CON UNA ALTURA LIBRE DE 0.70 M, CON CINTA REFLEJANTE DE 2" GRADO DIAMANTE, LOGO DE JALISCO GRABADO EN PLACA DE ACERO INOXIDABLE CON CORTE LÁSER. LÁMINA ADHERIDA A LA PARTE SUPERIOR DEL BOLARDO CON PEGAMENTO EPÓXICO. BOLARDO ANCLADO A BASE DE DADO DE CONCRETO F'C=150 KG/CM2 HECHO EN OBRA DE 40X40X40 CMS. INCLUYE: EXCAVACIONES, ACARREOS, MATERIALES, EQUIPO, HERRAMIENTA, MANO DE OBRA Y TODO LO NECESARIO PARA SU CORRECTA EJECUCION.</t>
  </si>
  <si>
    <t>SIOP-099</t>
  </si>
  <si>
    <t>APLANADO EN MUROS DE HASTA 40 CM DE ALTURA Y 2.5 CM. DE PROFUNDIDAD, CON MEZCLA DE MORTERO CEMENTO ARENA PROP. 1:4, ACABADO APALILLADO, PARA DETALLAR APLANADOS EXISTENTES DEBIDO AL NUEVO NIVEL DE BANQUETAS, INCLUYE: ACARREOS DE TODOS LOS MATERIALES AL SITIO DE SU UTILIZACIÓN POR MEDIOS MANUALES EN CARRETILLA, MATERIALES, DESPERDICIOS, MANO DE OBRA, EQUIPO, HERRAMIENTA Y LIMPIEZA DEL ÁREA DE TRABAJO.</t>
  </si>
  <si>
    <t>RED DE ALUMBRADO</t>
  </si>
  <si>
    <t>SIOP-100</t>
  </si>
  <si>
    <t>RETIRO DE CABLEADO AEREO DE LINEAS ENTRE POSTES DE ALUMBRADO PUBLICO . INCLUYE : EQUIPO Y HERRAMIENTA NECESARIA, CARGA , ACARREO Y ACOPIO DE MATERIAL PARA SU POSTERIOR RETIRO. ,</t>
  </si>
  <si>
    <t>SIOP-101</t>
  </si>
  <si>
    <t>RETIRO DE POSTE DE ALUMBRADO EXISTENTE DE HASTA 8 M DE ALTURA, ACARREO HASTA EL ALMACÉN INDICADO POR LA SUPERVISIÓN (HASTA 20 KMS), INCLUYE: HERRAMIENTA, MANO DE OBRA, EQUIPO .</t>
  </si>
  <si>
    <t>SIOP-102</t>
  </si>
  <si>
    <t>RETIRO DE LUMINARIA EXISTENTE CON RECUPERACION Y ENTREGADA A SUPERVISION, INCLUYE: HERRAMIENTA, MANO DE OBRA, EQUIPO .</t>
  </si>
  <si>
    <t>SIOP-103</t>
  </si>
  <si>
    <t>RETIRO DE ANCLA PARA POSTE AYUDADOS CON UNA RETROEXCAVADORA, INCLUYE: EXCAVACIÓN POR MEDIOS MANUALES EN EL PERÍMETRO DEL ANCLA, RETIRO DEL ANCLA CON RETROEXCAVADORA, ACARREO AL CENTRO DE ACOPIO PARA SU POSTERIOR RETIRO FUERA DE LA OBRA, HERRAMIENTA, ACARREOS Y MANO DE OBRA.</t>
  </si>
  <si>
    <t>SIOP-104</t>
  </si>
  <si>
    <t>RETIRO DE REGISTRO DE ALUMBRADO EXISTENTE AYUDADOS CON UNA RETROEXCAVADORA, INCLUYE: EXCAVACIÓN POR MEDIOS MANUALES EN EL PERÍMETRO DEL REGISTRO, RETIRO DEL REGISTRO CON RETROEXCAVADORA, ACARREO AL CENTRO DE ACOPIO PARA SU POSTERIOR RETIRO FUERA DE LA OBRA, HERRAMIENTA, ACARREOS Y MANO DE OBRA.</t>
  </si>
  <si>
    <t>SIOP-105</t>
  </si>
  <si>
    <t>SIOP-106</t>
  </si>
  <si>
    <t>SIOP-107</t>
  </si>
  <si>
    <t>ALUMBRADO</t>
  </si>
  <si>
    <t>SIOP-108</t>
  </si>
  <si>
    <t>ASENTAMIENTO DE PLACAS METALICAS DE ESTRUCTURA A BASE DE FESTERGROUT M.N. NO METALICO, INCLUYE: MATERIALES, MANO DE OBRA, EQUIPO Y HERRAMIENTA.</t>
  </si>
  <si>
    <t>SIOP-109</t>
  </si>
  <si>
    <t>SUMINISTRO Y COLOCACION DE TUBO PAD RD-17 NARANJA, 2" POLIETILENO ALTA DENSIDAD, INCLUYE: MATERIALES, CORTES, DESPERDICIOS, MANO DE OBRA, EQUIPO Y HERRAMIENTA.</t>
  </si>
  <si>
    <t>SIOP-110</t>
  </si>
  <si>
    <t>REGISTRO PREFABRICADO PARA ALUMBRADO, DE 0.40 X 0.40 X 0.615 M, FABRICADO EN POLICONCRETO Y FIBRA DE VIDRIO. PIGMENTADA DE ORIGEN CON RESINA POLIÉSTER. EWR800B-127 COMO REFUERZO INTERNO DE CAPAS COMBINADAS DE ESTRATIFICADO POLIMERICO CONTINUO DE 800 G/M2, ACABADO ANTIDESLIZANTE TIPO PIRAMIDAL EN LA PARTE SUPERIOR, SECCIÓN PARA PERSONALIZACIÓN DE 20X20 CM, ACABADO INFERIOR CON EWR1500-127 COMO REFUERZO EXTERNO DE CAPAS COMBINADAS DE ESTRATIFICADO POLIMERICO CONTINUO DE 1500 G/M2. SISTEMA DE SUJECIÓN TIPO PERNO EN ACERO INOXIDABLE. MEDIDA EXTERIOR DEL BROCAL 46.6X46.6 CM, ALTURA DESDE LA PARTE INFERIOR DEL CUERPO A LA PARTE SUPERIOR DEL BROCAL DE 61.5 CM. PESO APROXIMADO EN CONJUNTO DE 26KG . RESISTENCIA 12 TON . INCLUYE: SUMINISTRO Y COLOCACION, ACARREOS, MATERIAL, MANO DE OBRA HERRAMIENTA.</t>
  </si>
  <si>
    <t>SIOP-111</t>
  </si>
  <si>
    <t>SUMINISTRO Y COLOCACION DE CABLE DE ALUMINIO TIPO XLP CAL. 6 (2+1) MCA. CONDUCTORES DEL NORTE O SIMILAR. INCLUYE: MATERIAL, MANO DE OBRA Y HERRAMIENTA.</t>
  </si>
  <si>
    <t>SIOP-112</t>
  </si>
  <si>
    <t>SUMINISTRO Y COLOCACION DE CABLE DE COBRE TIPO THW CAL. 10 AWG. MCA. CONDUMEX. INCLUYE: MATERIAL, MANO DE OBRA Y HERRAMIENTA.</t>
  </si>
  <si>
    <t>SIOP-113</t>
  </si>
  <si>
    <t>SUMINISTRO Y COLOCACIÓN DE TUBO CONDUIT PVC TIPO PESADO DE 25MM, INCLUYE: MATERIALES, PEGAMENTO, MANO DE OBRA, EQUIPO Y HERRAMIENTA.</t>
  </si>
  <si>
    <t>SIOP-114</t>
  </si>
  <si>
    <t>SUMINISTRO Y ELABORACION DE SISTEMA DE TIERRA PARA BASE DE MEDICION. INCLUYE: 1 CONTRA Y MIONITOR DE 1/2", 2 MTS. DE TUBO CONDUIT GALV. DE 1/2", 1 ZAPATA TERMINAL, 1 CONECTOR PARA VARILLA, 2 MTS. DE CABLE DE COBRE THW CAL. 8, 1 VARILLA DE TIERRA FISICA DE 5/8" X 3.00 MTS, MANO DE OBRA Y LO NECESARIO PARS SU CORRECTA EJECUCION.</t>
  </si>
  <si>
    <t>SIOP-115</t>
  </si>
  <si>
    <t>SUMINISTRO Y COLOCACION DE CONECTOR MULTIPLE TIPO PULPO DE 4 VIAS, INCLUYE: MATERIALES, MANO DE OBRA, , EQUIPO, HERRAMIENTA Y LO NECESARIO PARA SU EJECUCION</t>
  </si>
  <si>
    <t>SIOP-116</t>
  </si>
  <si>
    <t>SUMINISTRO Y COLOCACION DE CONECTOR PONCHABLE CON MANGA TERMOCONTRACTIL CALIBRE 6, INCLUYE: MATERIALES, HERRAMIENTAS Y MANO DE OBRA.</t>
  </si>
  <si>
    <t>SIOP-117</t>
  </si>
  <si>
    <t>ESPUMA POLIURETANO EN TUBERIAS PAD DE 1 1/2", 2" Y 3" ( HASTA 6 UNIDADES POR REGISTRO) EXISTENTES EN REGISTROS PARA EVITAR FILTRACIONES EN LINEAS CABLEADAS DE ALUMBRADO PUBLICO. INCLUYE: INSUMOS, LIMPIEZA DE EXCEDENTES POSTERIOR A LA APLICACIÓN , DESPERDICIOS, MANO DE OBRA Y ACARREOS.</t>
  </si>
  <si>
    <t>SIOP-118</t>
  </si>
  <si>
    <t>CAMA DE GRAVA 3/4" COMO DREN EN REGISTROS DE ALUMBRADO PUBLICO DE 0.40 X 0.40 MTS Y 0.40 X 0.60MTS. CON UN ESPESOR DE 10CM INCLUYE: MATERIALES, ACARREOS, DESPERDICIOS Y MANO DE OBRA.</t>
  </si>
  <si>
    <t>SIOP-119</t>
  </si>
  <si>
    <t>SUMINISTRO Y COLOCACIÓN DE BASE Y ANCLA DE CONCRETO PREFABRICADO PARA POSTE DE ALUMBRADO PUBLICO CON MEDIDAS DE .40x.40x1.00 MTS. INCLUYE: MATERIAL, EXCAVACIÓN, ACARREOS, FLETES, CARGA MANUAL Y RETIRO FUERA DE LA OBRA DEL MATERIAL DE EXCAVACIÓN, MANO DE OBRA.</t>
  </si>
  <si>
    <t>SIOP-120</t>
  </si>
  <si>
    <t>SUMINISTRO E INSTALACIÓN DE POSTE CONICO CIRCULAR DE ACERO ROLADO DE 5.00 M DE ALTURA, INCLUYE: MATERIALES, MANO DE OBRA, EQUIPO Y HERRAMIENTA.</t>
  </si>
  <si>
    <t>SIOP-121</t>
  </si>
  <si>
    <t>SUMINISTRO E INSTALACIÓN DE POSTE CONICO CIRCULAR DE ACERO ROLADO DE 9.00 M DE ALTURA, INCLUYE: MATERIALES, MANO DE OBRA, EQUIPO Y HERRAMIENTA.</t>
  </si>
  <si>
    <t>SIOP-122</t>
  </si>
  <si>
    <t>SIOP-123</t>
  </si>
  <si>
    <t>SIOP-124</t>
  </si>
  <si>
    <t>SUMINISTRO Y COLOCACION DE CONTROLADOR DE ALUMBRADO PUBLICO INCLUYE: SUMINISTROS, ELEVACIÓN DE MATERIALES, GABINETE METÁLICO TIPO NEMA4X, ELEMENTOS DE FIJACIÓN, AJUSTES Y CORTES DE GABINETE, CONTACTOR 3 POLOS DE 60 AMP, FOTOCELDA MARCA TORK MOD. 2024S, 1 INTERRUPTOR TERMOMAGNETICO SIEMENS 3P 60A, GRÚA CANASTILLA, MANO DE OBRA Y HERRAMIENTA.</t>
  </si>
  <si>
    <t>SIOP-125</t>
  </si>
  <si>
    <t>SUMINISTRO Y COLOCACION DE EQUIPO BASE DE MEDICIÓN MARCA SCHNEIDER ELECTRIC DE 7X200A, MODELO MS2007J 1 FASE, 4 ,  INCLUYE: TUBERIA CONDUIT GALVANIZADO PARED GRUESA 2", CURVAS CONDUIT  GALVANIZADA 2", ABRAZADERA OMEGA 2", TAQUETES Y TORNILLOS, MATERIALES, EQUIPO, HERRAMIENTA Y MANO DE OBRA.</t>
  </si>
  <si>
    <t>A4.3</t>
  </si>
  <si>
    <t>MEDIA TENSION</t>
  </si>
  <si>
    <t>SIOP-126</t>
  </si>
  <si>
    <t>TRANSICION AEREO-SUBTERRANEO EN POSTE EXISTENTE DE ACUERDO A NORMAS DE C.F.E. PARA 23 KV, INCLUYE : ELABORACION, 3 CONECTOR ESTRIBO CAL. 1/0, 3 CONECTOR PERICO CAL 1/0, 18.00 ML DE ALAMBRE DE COBRE DESNUDO CAL 4, 2 CRUCETAS PT-200, 4 TORNILLOS MAQUINA DE 16 X 152 MM, 4 PLACAS 1PC, 9.00 ML DE TUBO P.A.D. DE 4" , 4 FLEJES DE ACERO INOXIDABLE DE 3/4" X 1.00 ML DE DESARROLLO, 2 ABRAZADERA 1U, 1 YUGO DE MADERA, 15.00 ML DE CABLE DE COBRE DESNUDO CAL 2 AWG, 1 VARILLA PARA TIERRA COPPER WELD DE 5/8" X 3.00 MTS, BOTA MOLDEADA TERMOCONTRATIL DE 25 KV PARA TUBO DE 4", 3 CORTACIRCUITOS FUSIBLE DE 27 KV CON PROTOCOLO, 3 APARTARAYOS SINTETICOS DE OXIDO DE ZINC DE 21 KV, 1 CURVA DE PVC CONDUIT PESADDO DE 4", HERRAMIENTA, MANO DE OBRA Y TODO LO NECESARIO PARA SU CORRECTA EJECUCION.</t>
  </si>
  <si>
    <t>SEÑALÉTICA HORIZONTAL Y VERTICAL</t>
  </si>
  <si>
    <t>A5.1</t>
  </si>
  <si>
    <t>SEÑALIZACIÓN HORIZONTAL</t>
  </si>
  <si>
    <t>SIOP-127</t>
  </si>
  <si>
    <t>SUMINISTRO Y APLICACIÓN DE PINTURA TERMOPLÁSTICA BLANCA, EN LÍNEA DE PASO PEATONAL, 40 CM DE ANCHO Y 125 MILÉSIMAS DE ESPESOR, CON APLICACIÓN DE MICROESFERA CON DISPENSADOR AUTOMÁTICO, INCLUYE: TRAZO, PREPARACIÓN, MOLDES, EQUIPOS DE TERMOFUSIÓN, MATERIALES Y MANO DE OBRA.</t>
  </si>
  <si>
    <t>SIOP-128</t>
  </si>
  <si>
    <t>SUMINISTRO Y APLICACIÓN DE PINTURA TERMOPLÁSTICA BLANCA ESPESOR 125 MILL CON APLICACIÓN DE MICROESFERA CON DISPENSADOR AUTOMATICO, CON UN INDICE DE REFRACCIÓN DE 1.5 PARA SEÑALAMIENTO HORIZONTAL "LINEA CONTINUA" DE 0.10 M DE ANCHOINCLUYE: TRAZO, PREPARACIÓN, APLICACIÓN DE MICROESFERAS, SEÑALAMIENTOS, MANO DE OBRA, MANTENIMIENTO DURANTE LA VIGENCIA DEL CONTRATO , HERRAMIENTA Y ACARREOS.</t>
  </si>
  <si>
    <t>SIOP-129</t>
  </si>
  <si>
    <t>SUMINISTRO Y APLICACION DE PINTURA TERMOLASTICA BLANCA, FLECHA SENCILLA DE 90MILL. DE ESPESOR CON APLICACION DE MICROESFERA CON DISPENSADOR AUTOMATICO, INCLUYE: TRAZO, PREPARACION, MOLDES, EQUIPOS DE TERMOFUSION, MATERIALES Y MANO DE OBRA.</t>
  </si>
  <si>
    <t>SIOP-130</t>
  </si>
  <si>
    <t>SUMINISTRO Y APLICACION DE PINTURA TERMOLASTICA BLANCA, FLECHA MIXTA DE 90MILL. DE ESPESOR CON APLICACION DE MICROESFERA CON DISPENSADOR AUTOMATICO, INCLUYE: TRAZO, PREPARACION, MOLDES, EQUIPOS DE TERMOFUSION, MATERIALES Y MANO DE OBRA.</t>
  </si>
  <si>
    <t>SIOP-131</t>
  </si>
  <si>
    <t>SUMINISTRO Y APLICACIÓN DE PINTURA TERMOPLASTICA PARA LEYENDA VELOCIDAD MAXIMA "#/MAX" COLOR BLANCO PARA BALIZAMIENTO DE VIALIDADES, CON APLICACIÓN DE MICROESFERAS 800 GR./LT., INCLUYE: TRAZO, SEÑALAMIENTOS, MANO DE OBRA, PREPARACIÓN, Y LIMPIEZA AL FINAL DE LA OBRA.</t>
  </si>
  <si>
    <t>A5.2</t>
  </si>
  <si>
    <t>SEÑALAMIENTO VERTICAL</t>
  </si>
  <si>
    <t>SIOP-132</t>
  </si>
  <si>
    <t>SUMINISTRO Y COLOCACIÓN DE SEÑALAMIENTO VERTICAL REFLECTANTE DE VELOCIDAD MAXIMA DE 61 X 61 CM, SEGÚN INDICA LA NORMA, CON POSTE PTR DE 2" X 2", INCLUYE: TRAZO, PREPARACIÓN, SEÑALAMIENTOS, MANO DE OBRA, MATERIALES, DESPERDICIOS, POSTE, HERRAMIENTA, EQUIPO Y TODO LO NECESARIO PARA SU CORRECTA EJECUCIÓN. P.U.O.T.</t>
  </si>
  <si>
    <t>SIOP-133</t>
  </si>
  <si>
    <t>SUMINISTRO Y COLOCACIÓN DE SEÑALAMIENTO VERTICAL REFLECTANTE DE PROHIBIDO ESTACIONARSE DE 61 X 61 CM, SEGÚN INDICA LA NORMA, CON CINTURONES PARA FIJACIÓN DE SEÑAL, INCLUYE: TRAZO, PREPARACIÓN, SEÑALAMIENTOS, MANO DE OBRA, MATERIALES, DESPERDICIOS, POSTE, HERRAMIENTA Y EQUIPO P.U.O.T.</t>
  </si>
  <si>
    <t>SIOP-134</t>
  </si>
  <si>
    <t>SUMINISTRO Y COLOCACIÓN DE SEÑALAMIENTO VERTICAL REFLECTANTE DE CRUCE DE PEATONES DE 61 X 61 CM, EN COLOR AMARILLO, SEGÚN INDICA LA NORMA, CON POSTE PTR DE 2" X 2", INCLUYE: TRAZO, PREPARACIÓN, SEÑALAMIENTOS, MANO DE OBRA, MATERIALES, DESPERDICIOS, HERRAMIENTA, POSTE, EQUIPO Y TODO LO NECESARIO PARA SU CORRECTA EJECUCIÓN. P.U.O.T.</t>
  </si>
  <si>
    <t>SIOP-135</t>
  </si>
  <si>
    <t>SUMINISTRO Y COLOCACIÓN DE SEÑALAMIENTO VERTICAL REFLECTANTE DE REDUCCIÓN DE CARRILES ASIMÉTRICOS , SEGÚN INDICA LA NORMA, CON CINTURONES PARA FIJACIÓN DE SEÑAL. INCLUYE TRAZO, PREPARACIÓN, SEÑALAMIENTOS, MANO DE OBRA, MATERIALES, DESPERDICIOS, HERRAMIENTA,POSTE Y EQUIPO. P.U.O.T.</t>
  </si>
  <si>
    <t>JARDINERIA</t>
  </si>
  <si>
    <t>SIOP-136</t>
  </si>
  <si>
    <t>SUMINISTRO Y COLOCACIÓN DE TIERRA VEGETAL PREPARADA PARA JARDINERÍA, INCLUYE: SUMINISTRO, ACARREO, COLOCACIÓN, MANO DE OBRA, EQUIPO, HERRAMIENTA Y TODO LO NECESARIO PARA SU CORRECTA EJECUCION.</t>
  </si>
  <si>
    <t>SIOP-137</t>
  </si>
  <si>
    <t>SUMINISTRO Y COLOCACION DE ARBOL ESPECIE "ATMOSFERICA"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</si>
  <si>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SIOP-138</t>
  </si>
  <si>
    <t>SUMINISTRO Y COLOCACION DE ARBOL ESPECIE "ARRAYAN"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</si>
  <si>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SIOP-139</t>
  </si>
  <si>
    <t>SUMINISTRO Y COLOCACION DE ARBOL ESPECIE "GUAYABO CALVILLO" DE 2.00 A 3.00 MTS DE ALTURA Y DE 1" A 2" DE DIAMETRO EN SU TRONCO, PARA FORMATOS DE 1.50 M A 2.40 M DE ANCHO EN JARDINERAS, INCLUYE: ACARREOS, EXCAVACIONES HASTA UNA PROFUNDIDAD DE 1.50 MTS, ANCLAJES, RIEGO DURANTE 15 DIAS, MATERIALES, MANO DE OBRA, EQUIPO, HERRAMIENTA Y TODO LO NECESARIO PARA SU CORRECTA EJECUCION.</t>
  </si>
  <si>
    <t>SIOP-140</t>
  </si>
  <si>
    <t>SUMINISTRO Y COLOCACION DE ARBUSTO TIPO ROMERO ESPECIE "SALVIA ROMARINUS" CON UNA DENSIDAD DE 8 PIEZAS POR M2, PARA FORMATOS DE 1.50 M A 2.40 M DE ANCHO EN JARDINERAS, INCLUYE: ACARREOS, EXCAVACIONES, ANCLAJES, RIEGO DURANTE 15 DIAS, MATERIALES, MANO DE OBRA, EQUIPO, HERRAMIENTA Y TODO LO NECESARIO PARA SU CORRECTA EJECUCION.</t>
  </si>
  <si>
    <t>SIOP-141</t>
  </si>
  <si>
    <t>SUMINISTRO Y COLOCACION DE ARBUSTO TIPO VITEX ESPECIE "TRIFOLIA PURPUREA" CON UNA DENSIDAD DE 6 PIEZAS POR M2, PARA FORMATOS DE 1.50 M A 2.40 M DE ANCHO EN JARDINERAS, INCLUYE: ACARREOS, EXCAVACIONES, ANCLAJES, RIEGO DURANTE 15 DIAS, MATERIALES, MANO DE OBRA, EQUIPO, HERRAMIENTA Y TODO LO NECESARIO PARA SU CORRECTA EJECUCION.</t>
  </si>
  <si>
    <t>SIOP-142</t>
  </si>
  <si>
    <t>LIMPIEZA FINA DE LA OBRA PARA ENTREGA, INCLUYE: MATERIALES, MANO DE OBRA, EQUIPO Y HERRAMIENTA.</t>
  </si>
  <si>
    <t xml:space="preserve">CUADRO DE MEDICION </t>
  </si>
  <si>
    <t>SUMINISTRO Y COLOCACIÓN DE LUMINARIA LED  5050 V2, MOD. V10014040U2MVG1 5, MARCA CONSTRULITA DE 100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</si>
  <si>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V05014040U2MVG1  5, MARCA CONSTRULITA DE 50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</si>
  <si>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SIOP-143</t>
  </si>
  <si>
    <t>SUMINISTRO E INSTALACIÓN DE BRAZO RECTO TIPO PERCHA DE 2" X 1.80M DE LONGITUD, INCLUYE: MANO DE OBRA, EQUIPO Y HERRAMIENTA.</t>
  </si>
  <si>
    <t>SIOP-144</t>
  </si>
  <si>
    <t>SUMINISTRO E INSTALACIÓN DE BRAZO ALTO PARA POSTE METALICO, 0.50 MTS DE LONGITUD Y 2" DIAMETRO, ACABADO ESMALTE ALQUIDALICO EN COLOR BLANCO. INCLUYE: INSTALACION EN POSTE, TORNILLERIA, EQUIPO DE ELEVACIÓN, MANO DE OBRA Y TODO LO NECESARIO PARA SU CORRECTA INSTALACIÓN.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</si>
</sst>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quot;$&quot;#,##0.00"/>
    <numFmt numFmtId="165" formatCode="0.000"/>
    <numFmt numFmtId="166" formatCode="&quot;$&quot;#,###.00"/>
    <numFmt numFmtId="167" formatCode="#,##0.000000"/>
    <numFmt numFmtId="168" formatCode="0.0000000"/>
  </numFmts>
  <fonts count="12">
    <font>
      <sz val="11"/>
      <color theme="1"/>
      <name val="Aptos Narrow"/>
      <family val="2"/>
      <scheme val="minor"/>
    </font>
    <font>
      <sz val="10"/>
      <color theme="1"/>
      <name val="Arial"/>
      <family val="2"/>
    </font>
    <font>
      <sz val="10"/>
      <name val="Arial"/>
      <family val="2"/>
    </font>
    <font>
      <sz val="11"/>
      <name val="Calibri"/>
      <family val="2"/>
    </font>
    <font>
      <b/>
      <sz val="11"/>
      <name val="Calibri"/>
      <family val="2"/>
    </font>
    <font>
      <b/>
      <sz val="11"/>
      <color theme="0"/>
      <name val="Calibri"/>
      <family val="2"/>
    </font>
    <font>
      <sz val="11"/>
      <color rgb="FF00B050"/>
      <name val="Calibri"/>
      <family val="2"/>
    </font>
    <font>
      <b/>
      <sz val="11"/>
      <color rgb="FF008000"/>
      <name val="Calibri"/>
      <family val="2"/>
    </font>
    <font>
      <sz val="11"/>
      <color rgb="FF008000"/>
      <name val="Calibri"/>
      <family val="2"/>
    </font>
    <font>
      <sz val="8"/>
      <name val="Aptos Narrow"/>
      <family val="2"/>
      <scheme val="minor"/>
    </font>
    <font>
      <b/>
      <sz val="11"/>
      <color rgb="FF0000CC"/>
      <name val="Calibri"/>
      <family val="2"/>
    </font>
    <font>
      <b/>
      <sz val="12"/>
      <name val="Calibri"/>
      <family val="2"/>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style="medium">
        <color auto="1"/>
      </bottom>
    </border>
    <border>
      <left/>
      <right/>
      <top/>
      <bottom style="medium">
        <color auto="1"/>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lignment/>
      <protection/>
    </xf>
  </cellStyleXfs>
  <cellXfs count="111">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4" fillId="0" borderId="2" xfId="2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4" xfId="21" applyFont="1" applyBorder="1" applyAlignment="1">
      <alignment horizontal="center" vertical="top"/>
      <protection/>
    </xf>
    <xf numFmtId="0" fontId="4" fillId="0" borderId="5" xfId="21" applyFont="1" applyBorder="1" applyAlignment="1">
      <alignment horizontal="center" vertical="top"/>
      <protection/>
    </xf>
    <xf numFmtId="0" fontId="4" fillId="0" borderId="5" xfId="21" applyFont="1" applyBorder="1" applyAlignment="1">
      <alignment vertical="top"/>
      <protection/>
    </xf>
    <xf numFmtId="0" fontId="4" fillId="0" borderId="0" xfId="21" applyFont="1" applyAlignment="1">
      <alignment horizontal="center" vertical="top" wrapText="1"/>
      <protection/>
    </xf>
    <xf numFmtId="0" fontId="4" fillId="0" borderId="6" xfId="21" applyFont="1" applyBorder="1" applyAlignment="1">
      <alignment horizontal="left" vertical="top"/>
      <protection/>
    </xf>
    <xf numFmtId="14" fontId="3" fillId="0" borderId="2"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7" xfId="21" applyNumberFormat="1" applyFont="1" applyBorder="1" applyAlignment="1">
      <alignment horizontal="left" vertical="top"/>
      <protection/>
    </xf>
    <xf numFmtId="0" fontId="4" fillId="0" borderId="7" xfId="21" applyFont="1" applyBorder="1" applyAlignment="1">
      <alignment vertical="top"/>
      <protection/>
    </xf>
    <xf numFmtId="0" fontId="4" fillId="0" borderId="1" xfId="21" applyFont="1" applyBorder="1" applyAlignment="1">
      <alignment horizontal="left" vertical="top"/>
      <protection/>
    </xf>
    <xf numFmtId="0" fontId="3" fillId="0" borderId="8" xfId="21" applyFont="1" applyBorder="1" applyAlignment="1">
      <alignment horizontal="center" vertical="top"/>
      <protection/>
    </xf>
    <xf numFmtId="0" fontId="3" fillId="0" borderId="0" xfId="21" applyFont="1" applyAlignment="1">
      <alignment horizontal="justify" vertical="top"/>
      <protection/>
    </xf>
    <xf numFmtId="0" fontId="4" fillId="0" borderId="0" xfId="21" applyFont="1" applyAlignment="1">
      <alignment vertical="top"/>
      <protection/>
    </xf>
    <xf numFmtId="49" fontId="5" fillId="2" borderId="9" xfId="22" applyNumberFormat="1" applyFont="1" applyFill="1" applyBorder="1" applyAlignment="1">
      <alignment horizontal="center" vertical="center"/>
      <protection/>
    </xf>
    <xf numFmtId="49" fontId="5" fillId="2" borderId="10" xfId="22" applyNumberFormat="1" applyFont="1" applyFill="1" applyBorder="1" applyAlignment="1">
      <alignment horizontal="center" vertical="center"/>
      <protection/>
    </xf>
    <xf numFmtId="49" fontId="5" fillId="2" borderId="10" xfId="22" applyNumberFormat="1" applyFont="1" applyFill="1" applyBorder="1" applyAlignment="1">
      <alignment horizontal="center" vertical="center" wrapText="1"/>
      <protection/>
    </xf>
    <xf numFmtId="49" fontId="5" fillId="2" borderId="11" xfId="22" applyNumberFormat="1" applyFont="1" applyFill="1" applyBorder="1" applyAlignment="1">
      <alignment horizontal="center" vertical="center"/>
      <protection/>
    </xf>
    <xf numFmtId="0" fontId="3" fillId="0" borderId="0" xfId="21" applyFont="1" applyAlignment="1">
      <alignment horizontal="center" vertical="center"/>
      <protection/>
    </xf>
    <xf numFmtId="0" fontId="3" fillId="0" borderId="0" xfId="21" applyFont="1" applyAlignment="1">
      <alignment horizontal="center" vertical="top" wrapText="1"/>
      <protection/>
    </xf>
    <xf numFmtId="0" fontId="6" fillId="0" borderId="0" xfId="21" applyFont="1" applyAlignment="1">
      <alignment vertical="top"/>
      <protection/>
    </xf>
    <xf numFmtId="0" fontId="7" fillId="0" borderId="0" xfId="21" applyFont="1" applyAlignment="1">
      <alignment horizontal="justify" vertical="top"/>
      <protection/>
    </xf>
    <xf numFmtId="0" fontId="8" fillId="0" borderId="0" xfId="21" applyFont="1" applyAlignment="1">
      <alignment horizontal="center" vertical="top" wrapText="1"/>
      <protection/>
    </xf>
    <xf numFmtId="164" fontId="7" fillId="0" borderId="0" xfId="20" applyNumberFormat="1" applyFont="1" applyFill="1" applyAlignment="1">
      <alignment vertical="top"/>
    </xf>
    <xf numFmtId="4" fontId="3" fillId="0" borderId="0" xfId="21" applyNumberFormat="1" applyFont="1" applyAlignment="1">
      <alignment vertical="top"/>
      <protection/>
    </xf>
    <xf numFmtId="0" fontId="3" fillId="0" borderId="0" xfId="21" applyFont="1" applyAlignment="1">
      <alignment horizontal="left" vertical="top"/>
      <protection/>
    </xf>
    <xf numFmtId="4" fontId="3" fillId="0" borderId="0" xfId="21" applyNumberFormat="1" applyFont="1" applyAlignment="1">
      <alignment horizontal="right" vertical="top" wrapText="1"/>
      <protection/>
    </xf>
    <xf numFmtId="164" fontId="3" fillId="0" borderId="0" xfId="25" applyNumberFormat="1" applyFont="1" applyFill="1" applyAlignment="1">
      <alignment horizontal="right" vertical="top" wrapText="1"/>
    </xf>
    <xf numFmtId="4" fontId="3" fillId="0" borderId="0" xfId="21" applyNumberFormat="1" applyFont="1" applyAlignment="1">
      <alignment horizontal="center" vertical="top" wrapText="1"/>
      <protection/>
    </xf>
    <xf numFmtId="164" fontId="3" fillId="0" borderId="0" xfId="23" applyNumberFormat="1" applyFont="1" applyFill="1" applyAlignment="1">
      <alignment vertical="top"/>
    </xf>
    <xf numFmtId="0" fontId="3" fillId="0" borderId="0" xfId="21" applyFont="1" applyAlignment="1">
      <alignment horizontal="justify" vertical="top" wrapText="1"/>
      <protection/>
    </xf>
    <xf numFmtId="49" fontId="3" fillId="0" borderId="0" xfId="21" applyNumberFormat="1" applyFont="1" applyAlignment="1">
      <alignment horizontal="left" vertical="top"/>
      <protection/>
    </xf>
    <xf numFmtId="0" fontId="4" fillId="3" borderId="0" xfId="21" applyFont="1" applyFill="1" applyAlignment="1">
      <alignment vertical="top"/>
      <protection/>
    </xf>
    <xf numFmtId="0" fontId="4" fillId="3" borderId="0" xfId="21" applyFont="1" applyFill="1" applyAlignment="1">
      <alignment horizontal="center" vertical="top"/>
      <protection/>
    </xf>
    <xf numFmtId="165" fontId="4" fillId="3" borderId="0" xfId="21" applyNumberFormat="1" applyFont="1" applyFill="1" applyAlignment="1">
      <alignment vertical="top"/>
      <protection/>
    </xf>
    <xf numFmtId="0" fontId="4" fillId="0" borderId="0" xfId="21" applyFont="1" applyAlignment="1">
      <alignment horizontal="justify" vertical="top"/>
      <protection/>
    </xf>
    <xf numFmtId="4" fontId="4" fillId="0" borderId="0" xfId="21" applyNumberFormat="1" applyFont="1" applyAlignment="1">
      <alignment vertical="top"/>
      <protection/>
    </xf>
    <xf numFmtId="8" fontId="4" fillId="0" borderId="0" xfId="21" applyNumberFormat="1" applyFont="1" applyAlignment="1">
      <alignment vertical="top"/>
      <protection/>
    </xf>
    <xf numFmtId="4" fontId="3" fillId="0" borderId="0" xfId="21" applyNumberFormat="1" applyFont="1" applyAlignment="1">
      <alignment horizontal="right" vertical="top"/>
      <protection/>
    </xf>
    <xf numFmtId="164" fontId="3" fillId="0" borderId="0" xfId="23" applyNumberFormat="1" applyFont="1" applyFill="1" applyAlignment="1">
      <alignment horizontal="right" vertical="top"/>
    </xf>
    <xf numFmtId="164" fontId="3" fillId="0" borderId="0" xfId="23" applyNumberFormat="1" applyFont="1" applyAlignment="1">
      <alignment horizontal="right" vertical="top"/>
    </xf>
    <xf numFmtId="0" fontId="5" fillId="2" borderId="0" xfId="26" applyFont="1" applyFill="1" applyAlignment="1">
      <alignment horizontal="right" vertical="top"/>
      <protection/>
    </xf>
    <xf numFmtId="166" fontId="5" fillId="2" borderId="0" xfId="26" applyNumberFormat="1" applyFont="1" applyFill="1" applyAlignment="1">
      <alignment vertical="top"/>
      <protection/>
    </xf>
    <xf numFmtId="0" fontId="3" fillId="0" borderId="0" xfId="26" applyFont="1" applyAlignment="1">
      <alignment vertical="top"/>
      <protection/>
    </xf>
    <xf numFmtId="44" fontId="3" fillId="0" borderId="0" xfId="20" applyFont="1" applyAlignment="1">
      <alignment vertical="top"/>
    </xf>
    <xf numFmtId="4" fontId="7" fillId="0" borderId="0" xfId="21" applyNumberFormat="1" applyFont="1" applyFill="1" applyAlignment="1">
      <alignment horizontal="center" vertical="top"/>
      <protection/>
    </xf>
    <xf numFmtId="4" fontId="3" fillId="0" borderId="0" xfId="21" applyNumberFormat="1" applyFont="1" applyFill="1" applyAlignment="1">
      <alignment horizontal="center" vertical="top" wrapText="1"/>
      <protection/>
    </xf>
    <xf numFmtId="0" fontId="3" fillId="0" borderId="0" xfId="21" applyFont="1" applyAlignment="1">
      <alignment horizontal="center" vertical="center" wrapText="1"/>
      <protection/>
    </xf>
    <xf numFmtId="0" fontId="3" fillId="0" borderId="0" xfId="21" applyFont="1" applyAlignment="1">
      <alignment horizontal="right" vertical="top"/>
      <protection/>
    </xf>
    <xf numFmtId="44" fontId="4" fillId="0" borderId="0" xfId="21" applyNumberFormat="1" applyFont="1" applyAlignment="1">
      <alignment vertical="top"/>
      <protection/>
    </xf>
    <xf numFmtId="44" fontId="3" fillId="0" borderId="0" xfId="21" applyNumberFormat="1" applyFont="1" applyAlignment="1">
      <alignment vertical="top"/>
      <protection/>
    </xf>
    <xf numFmtId="4" fontId="3" fillId="0" borderId="0" xfId="21" applyNumberFormat="1" applyFont="1" applyFill="1" applyAlignment="1">
      <alignment horizontal="justify" vertical="top" wrapText="1"/>
      <protection/>
    </xf>
    <xf numFmtId="167" fontId="8" fillId="0" borderId="0" xfId="21" applyNumberFormat="1" applyFont="1" applyAlignment="1">
      <alignment horizontal="right" vertical="top"/>
      <protection/>
    </xf>
    <xf numFmtId="2" fontId="3" fillId="0" borderId="0" xfId="21" applyNumberFormat="1" applyFont="1" applyAlignment="1">
      <alignment horizontal="right" vertical="top" wrapText="1"/>
      <protection/>
    </xf>
    <xf numFmtId="0" fontId="10" fillId="0" borderId="0" xfId="21" applyFont="1" applyAlignment="1">
      <alignment horizontal="justify" vertical="top" wrapText="1"/>
      <protection/>
    </xf>
    <xf numFmtId="164" fontId="3" fillId="0" borderId="0" xfId="21" applyNumberFormat="1" applyFont="1" applyAlignment="1">
      <alignment vertical="top"/>
      <protection/>
    </xf>
    <xf numFmtId="0" fontId="4" fillId="0" borderId="0" xfId="21" applyFont="1" applyAlignment="1">
      <alignment horizontal="justify" vertical="top" wrapText="1"/>
      <protection/>
    </xf>
    <xf numFmtId="2" fontId="4" fillId="0" borderId="0" xfId="21" applyNumberFormat="1" applyFont="1" applyAlignment="1">
      <alignment horizontal="right" vertical="top" wrapText="1"/>
      <protection/>
    </xf>
    <xf numFmtId="164" fontId="4" fillId="0" borderId="0" xfId="25" applyNumberFormat="1" applyFont="1" applyFill="1" applyAlignment="1">
      <alignment horizontal="right" vertical="top" wrapText="1"/>
    </xf>
    <xf numFmtId="4" fontId="4" fillId="0" borderId="0" xfId="21" applyNumberFormat="1" applyFont="1" applyFill="1" applyAlignment="1">
      <alignment horizontal="justify" vertical="top" wrapText="1"/>
      <protection/>
    </xf>
    <xf numFmtId="164" fontId="4" fillId="0" borderId="0" xfId="23" applyNumberFormat="1" applyFont="1" applyFill="1" applyAlignment="1">
      <alignment vertical="top"/>
    </xf>
    <xf numFmtId="0" fontId="4" fillId="0" borderId="0" xfId="21" applyFont="1" applyAlignment="1">
      <alignment horizontal="left" vertical="top"/>
      <protection/>
    </xf>
    <xf numFmtId="0" fontId="4" fillId="0" borderId="0" xfId="21" applyFont="1" applyAlignment="1">
      <alignment horizontal="center" vertical="top"/>
      <protection/>
    </xf>
    <xf numFmtId="0" fontId="3" fillId="0" borderId="0" xfId="21" applyFont="1" applyAlignment="1">
      <alignment horizontal="center" vertical="top"/>
      <protection/>
    </xf>
    <xf numFmtId="0" fontId="4" fillId="0" borderId="3" xfId="21" applyFont="1" applyBorder="1" applyAlignment="1">
      <alignment horizontal="center" vertical="top" wrapText="1"/>
      <protection/>
    </xf>
    <xf numFmtId="49" fontId="10" fillId="0" borderId="0" xfId="21" applyNumberFormat="1" applyFont="1" applyAlignment="1">
      <alignment horizontal="left" vertical="top"/>
      <protection/>
    </xf>
    <xf numFmtId="0" fontId="10" fillId="0" borderId="0" xfId="21" applyFont="1" applyAlignment="1">
      <alignment horizontal="justify" vertical="top"/>
      <protection/>
    </xf>
    <xf numFmtId="164" fontId="10" fillId="0" borderId="0" xfId="21" applyNumberFormat="1" applyFont="1" applyAlignment="1">
      <alignment horizontal="right" vertical="top"/>
      <protection/>
    </xf>
    <xf numFmtId="164" fontId="3" fillId="0" borderId="0" xfId="25" applyNumberFormat="1" applyFont="1" applyFill="1" applyAlignment="1">
      <alignment horizontal="center" vertical="top" wrapText="1"/>
    </xf>
    <xf numFmtId="164" fontId="3" fillId="0" borderId="0" xfId="23" applyNumberFormat="1" applyFont="1" applyFill="1" applyAlignment="1">
      <alignment horizontal="center" vertical="top"/>
    </xf>
    <xf numFmtId="167" fontId="8" fillId="0" borderId="0" xfId="21" applyNumberFormat="1" applyFont="1" applyAlignment="1">
      <alignment horizontal="center" vertical="top"/>
      <protection/>
    </xf>
    <xf numFmtId="168" fontId="3" fillId="0" borderId="0" xfId="21" applyNumberFormat="1" applyFont="1" applyAlignment="1">
      <alignment horizontal="right" vertical="top" wrapText="1"/>
      <protection/>
    </xf>
    <xf numFmtId="0" fontId="4" fillId="0" borderId="6" xfId="21" applyFont="1" applyBorder="1" applyAlignment="1">
      <alignment horizontal="center" vertical="top"/>
      <protection/>
    </xf>
    <xf numFmtId="0" fontId="4" fillId="0" borderId="12" xfId="21" applyFont="1" applyBorder="1" applyAlignment="1">
      <alignment horizontal="center" vertical="top"/>
      <protection/>
    </xf>
    <xf numFmtId="0" fontId="4" fillId="0" borderId="2" xfId="21" applyFont="1" applyBorder="1" applyAlignment="1">
      <alignment horizontal="center" vertical="top"/>
      <protection/>
    </xf>
    <xf numFmtId="0" fontId="11" fillId="0" borderId="4" xfId="21" applyFont="1" applyBorder="1" applyAlignment="1">
      <alignment horizontal="center" vertical="top"/>
      <protection/>
    </xf>
    <xf numFmtId="0" fontId="11" fillId="0" borderId="0" xfId="21" applyFont="1" applyAlignment="1">
      <alignment horizontal="center" vertical="top"/>
      <protection/>
    </xf>
    <xf numFmtId="0" fontId="11" fillId="0" borderId="5" xfId="21" applyFont="1" applyBorder="1" applyAlignment="1">
      <alignment horizontal="center" vertical="top"/>
      <protection/>
    </xf>
    <xf numFmtId="0" fontId="11" fillId="0" borderId="13" xfId="21" applyFont="1" applyBorder="1" applyAlignment="1">
      <alignment horizontal="center" vertical="top"/>
      <protection/>
    </xf>
    <xf numFmtId="0" fontId="11" fillId="0" borderId="14" xfId="21" applyFont="1" applyBorder="1" applyAlignment="1">
      <alignment horizontal="center" vertical="top"/>
      <protection/>
    </xf>
    <xf numFmtId="0" fontId="11" fillId="0" borderId="7" xfId="21" applyFont="1" applyBorder="1" applyAlignment="1">
      <alignment horizontal="center" vertical="top"/>
      <protection/>
    </xf>
    <xf numFmtId="0" fontId="4" fillId="0" borderId="3" xfId="21" applyFont="1" applyBorder="1" applyAlignment="1">
      <alignment horizontal="center" vertical="top" wrapText="1"/>
      <protection/>
    </xf>
    <xf numFmtId="0" fontId="4" fillId="0" borderId="8" xfId="21" applyFont="1" applyBorder="1" applyAlignment="1">
      <alignment horizontal="center" vertical="top" wrapText="1"/>
      <protection/>
    </xf>
    <xf numFmtId="14" fontId="4" fillId="0" borderId="6"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0" fontId="3" fillId="0" borderId="3" xfId="21" applyFont="1" applyBorder="1" applyAlignment="1">
      <alignment horizontal="justify" vertical="top"/>
      <protection/>
    </xf>
    <xf numFmtId="0" fontId="3" fillId="0" borderId="8" xfId="21" applyFont="1" applyBorder="1" applyAlignment="1">
      <alignment horizontal="justify" vertical="top"/>
      <protection/>
    </xf>
    <xf numFmtId="14" fontId="4" fillId="0" borderId="4"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4" fillId="0" borderId="3" xfId="21" applyFont="1" applyBorder="1" applyAlignment="1">
      <alignment horizontal="center" vertical="top"/>
      <protection/>
    </xf>
    <xf numFmtId="0" fontId="4" fillId="0" borderId="8" xfId="21" applyFont="1" applyBorder="1" applyAlignment="1">
      <alignment horizontal="center" vertical="top"/>
      <protection/>
    </xf>
    <xf numFmtId="0" fontId="5" fillId="2" borderId="9"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5" fillId="2" borderId="11" xfId="21" applyFont="1" applyFill="1" applyBorder="1" applyAlignment="1">
      <alignment horizontal="center" vertical="top"/>
      <protection/>
    </xf>
    <xf numFmtId="0" fontId="5" fillId="2" borderId="0" xfId="26" applyFont="1" applyFill="1" applyAlignment="1">
      <alignment horizontal="center" vertical="top"/>
      <protection/>
    </xf>
    <xf numFmtId="0" fontId="3" fillId="0" borderId="3" xfId="21" applyFont="1" applyBorder="1" applyAlignment="1">
      <alignment horizontal="center" vertical="center"/>
      <protection/>
    </xf>
    <xf numFmtId="0" fontId="3" fillId="0" borderId="8" xfId="21" applyFont="1" applyBorder="1" applyAlignment="1">
      <alignment horizontal="center" vertical="center"/>
      <protection/>
    </xf>
    <xf numFmtId="0" fontId="3" fillId="0" borderId="4" xfId="21" applyFont="1" applyBorder="1" applyAlignment="1">
      <alignment horizontal="center"/>
      <protection/>
    </xf>
    <xf numFmtId="0" fontId="3" fillId="0" borderId="0" xfId="21" applyFont="1" applyAlignment="1">
      <alignment horizontal="center"/>
      <protection/>
    </xf>
    <xf numFmtId="0" fontId="3" fillId="0" borderId="5" xfId="21" applyFont="1" applyBorder="1" applyAlignment="1">
      <alignment horizontal="center"/>
      <protection/>
    </xf>
    <xf numFmtId="0" fontId="3" fillId="0" borderId="13" xfId="21" applyFont="1" applyBorder="1" applyAlignment="1">
      <alignment horizontal="center"/>
      <protection/>
    </xf>
    <xf numFmtId="0" fontId="3" fillId="0" borderId="14" xfId="21" applyFont="1" applyBorder="1" applyAlignment="1">
      <alignment horizontal="center"/>
      <protection/>
    </xf>
    <xf numFmtId="0" fontId="3" fillId="0" borderId="7" xfId="21" applyFont="1" applyBorder="1" applyAlignment="1">
      <alignment horizontal="center"/>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xfId="22"/>
    <cellStyle name="Moneda 2" xfId="23"/>
    <cellStyle name="Moneda 2 2" xfId="24"/>
    <cellStyle name="Moneda 2 2 2" xfId="25"/>
    <cellStyle name="Normal 2 2" xfId="2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29162</xdr:colOff>
      <xdr:row>2</xdr:row>
      <xdr:rowOff>25678</xdr:rowOff>
    </xdr:from>
    <xdr:to>
      <xdr:col>1</xdr:col>
      <xdr:colOff>1019735</xdr:colOff>
      <xdr:row>7</xdr:row>
      <xdr:rowOff>8194</xdr:rowOff>
    </xdr:to>
    <xdr:pic>
      <xdr:nvPicPr>
        <xdr:cNvPr id="2" name="Imagen 1">
          <a:extLst>
            <a:ext uri="{FF2B5EF4-FFF2-40B4-BE49-F238E27FC236}">
              <a16:creationId xmlns:a16="http://schemas.microsoft.com/office/drawing/2014/main" id="{9cd26c03-c353-4b17-b03a-265de532a9de}"/>
            </a:ext>
          </a:extLst>
        </xdr:cNvPr>
        <xdr:cNvPicPr>
          <a:picLocks noChangeAspect="1"/>
        </xdr:cNvPicPr>
      </xdr:nvPicPr>
      <xdr:blipFill>
        <a:blip r:embed="rId1"/>
        <a:stretch>
          <a:fillRect/>
        </a:stretch>
      </xdr:blipFill>
      <xdr:spPr>
        <a:xfrm>
          <a:off x="1000125" y="409575"/>
          <a:ext cx="990600" cy="942975"/>
        </a:xfrm>
        <a:prstGeom prst="rect"/>
      </xdr:spPr>
    </xdr:pic>
    <xdr:clientData/>
  </xdr:twoCellAnchor>
  <xdr:twoCellAnchor editAs="oneCell">
    <xdr:from>
      <xdr:col>7</xdr:col>
      <xdr:colOff>72167</xdr:colOff>
      <xdr:row>3</xdr:row>
      <xdr:rowOff>89012</xdr:rowOff>
    </xdr:from>
    <xdr:to>
      <xdr:col>7</xdr:col>
      <xdr:colOff>1574274</xdr:colOff>
      <xdr:row>6</xdr:row>
      <xdr:rowOff>11207</xdr:rowOff>
    </xdr:to>
    <xdr:pic>
      <xdr:nvPicPr>
        <xdr:cNvPr id="3" name="Imagen 2">
          <a:extLst>
            <a:ext uri="{FF2B5EF4-FFF2-40B4-BE49-F238E27FC236}">
              <a16:creationId xmlns:a16="http://schemas.microsoft.com/office/drawing/2014/main" id="{405dc7d2-ee81-4edd-af17-7afbe48acedf}"/>
            </a:ext>
          </a:extLst>
        </xdr:cNvPr>
        <xdr:cNvPicPr>
          <a:picLocks noChangeAspect="1"/>
        </xdr:cNvPicPr>
      </xdr:nvPicPr>
      <xdr:blipFill>
        <a:blip r:embed="rId2"/>
        <a:stretch>
          <a:fillRect/>
        </a:stretch>
      </xdr:blipFill>
      <xdr:spPr>
        <a:xfrm>
          <a:off x="13887450" y="657225"/>
          <a:ext cx="1504950" cy="50482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17D672C-8B54-4542-AF10-E9932924B5E7}">
  <sheetPr codeName="Hoja1"/>
  <dimension ref="A1:I235"/>
  <sheetViews>
    <sheetView showGridLines="0" showZeros="0" tabSelected="1" view="pageBreakPreview" zoomScale="85" zoomScaleNormal="100" zoomScaleSheetLayoutView="85" workbookViewId="0" topLeftCell="A1">
      <selection pane="topLeft" activeCell="F20" sqref="F20:F187"/>
    </sheetView>
  </sheetViews>
  <sheetFormatPr defaultColWidth="9.12428571428571" defaultRowHeight="15"/>
  <cols>
    <col min="1" max="1" width="14.5714285714286" style="4" customWidth="1"/>
    <col min="2" max="2" width="16.5714285714286" style="4" customWidth="1"/>
    <col min="3" max="3" width="77.4285714285714" style="4" customWidth="1"/>
    <col min="4" max="4" width="16.2857142857143" style="4" customWidth="1"/>
    <col min="5" max="5" width="16.4285714285714" style="4" customWidth="1"/>
    <col min="6" max="6" width="23.2857142857143" style="4" customWidth="1"/>
    <col min="7" max="7" width="42.5714285714286" style="4" customWidth="1"/>
    <col min="8" max="8" width="26.2857142857143" style="4" customWidth="1"/>
    <col min="9" max="16384" width="9.14285714285714" style="4"/>
  </cols>
  <sheetData>
    <row r="1" spans="2:8" ht="15">
      <c r="B1" s="1"/>
      <c r="C1" s="2" t="s">
        <v>0</v>
      </c>
      <c r="D1" s="78" t="s">
        <v>1</v>
      </c>
      <c r="E1" s="79"/>
      <c r="F1" s="79"/>
      <c r="G1" s="80"/>
      <c r="H1" s="3"/>
    </row>
    <row r="2" spans="2:8" ht="15">
      <c r="B2" s="5"/>
      <c r="C2" s="70" t="s">
        <v>2</v>
      </c>
      <c r="D2" s="6"/>
      <c r="E2" s="68"/>
      <c r="F2" s="68"/>
      <c r="G2" s="7"/>
      <c r="H2" s="8"/>
    </row>
    <row r="3" spans="2:8" ht="15">
      <c r="B3" s="5"/>
      <c r="C3" s="9" t="s">
        <v>3</v>
      </c>
      <c r="D3" s="81" t="s">
        <v>48</v>
      </c>
      <c r="E3" s="82"/>
      <c r="F3" s="82"/>
      <c r="G3" s="83"/>
      <c r="H3" s="8"/>
    </row>
    <row r="4" spans="2:8" ht="15">
      <c r="B4" s="5"/>
      <c r="C4" s="87"/>
      <c r="D4" s="81"/>
      <c r="E4" s="82"/>
      <c r="F4" s="82"/>
      <c r="G4" s="83"/>
      <c r="H4" s="8"/>
    </row>
    <row r="5" spans="2:8" ht="15.75" thickBot="1">
      <c r="B5" s="5"/>
      <c r="C5" s="88"/>
      <c r="D5" s="84"/>
      <c r="E5" s="85"/>
      <c r="F5" s="85"/>
      <c r="G5" s="86"/>
      <c r="H5" s="8"/>
    </row>
    <row r="6" spans="2:8" ht="15">
      <c r="B6" s="5"/>
      <c r="C6" s="10" t="s">
        <v>4</v>
      </c>
      <c r="D6" s="89" t="s">
        <v>5</v>
      </c>
      <c r="E6" s="90"/>
      <c r="F6" s="90"/>
      <c r="G6" s="11"/>
      <c r="H6" s="8"/>
    </row>
    <row r="7" spans="2:8" ht="15">
      <c r="B7" s="5"/>
      <c r="C7" s="91" t="s">
        <v>49</v>
      </c>
      <c r="D7" s="93" t="s">
        <v>6</v>
      </c>
      <c r="E7" s="94"/>
      <c r="F7" s="94"/>
      <c r="G7" s="12"/>
      <c r="H7" s="8"/>
    </row>
    <row r="8" spans="2:8" ht="15">
      <c r="B8" s="5"/>
      <c r="C8" s="91"/>
      <c r="D8" s="93" t="s">
        <v>7</v>
      </c>
      <c r="E8" s="94"/>
      <c r="F8" s="94"/>
      <c r="G8" s="13"/>
      <c r="H8" s="8"/>
    </row>
    <row r="9" spans="2:8" ht="15.75" thickBot="1">
      <c r="B9" s="5"/>
      <c r="C9" s="92"/>
      <c r="D9" s="95" t="s">
        <v>8</v>
      </c>
      <c r="E9" s="96"/>
      <c r="F9" s="96"/>
      <c r="G9" s="14"/>
      <c r="H9" s="15"/>
    </row>
    <row r="10" spans="2:8" ht="15">
      <c r="B10" s="5"/>
      <c r="C10" s="16" t="s">
        <v>9</v>
      </c>
      <c r="D10" s="78" t="s">
        <v>10</v>
      </c>
      <c r="E10" s="79"/>
      <c r="F10" s="79"/>
      <c r="G10" s="80"/>
      <c r="H10" s="2" t="s">
        <v>11</v>
      </c>
    </row>
    <row r="11" spans="2:8" ht="15">
      <c r="B11" s="5"/>
      <c r="C11" s="103"/>
      <c r="D11" s="105"/>
      <c r="E11" s="106"/>
      <c r="F11" s="106"/>
      <c r="G11" s="107"/>
      <c r="H11" s="97" t="s">
        <v>12</v>
      </c>
    </row>
    <row r="12" spans="2:8" ht="15.75" thickBot="1">
      <c r="B12" s="17"/>
      <c r="C12" s="104"/>
      <c r="D12" s="108"/>
      <c r="E12" s="109"/>
      <c r="F12" s="109"/>
      <c r="G12" s="110"/>
      <c r="H12" s="98"/>
    </row>
    <row r="13" spans="5:5" ht="15.75" thickBot="1">
      <c r="E13" s="18"/>
    </row>
    <row r="14" spans="2:8" ht="15.75" thickBot="1">
      <c r="B14" s="99" t="s">
        <v>13</v>
      </c>
      <c r="C14" s="100"/>
      <c r="D14" s="100"/>
      <c r="E14" s="100"/>
      <c r="F14" s="100"/>
      <c r="G14" s="100"/>
      <c r="H14" s="101"/>
    </row>
    <row r="15" spans="2:8" ht="15.75" thickBot="1">
      <c r="B15" s="19"/>
      <c r="C15" s="19"/>
      <c r="D15" s="19"/>
      <c r="E15" s="19"/>
      <c r="F15" s="19"/>
      <c r="G15" s="19"/>
      <c r="H15" s="19"/>
    </row>
    <row r="16" spans="1:8" s="24" customFormat="1" ht="30.75" thickBot="1">
      <c r="A16" s="53"/>
      <c r="B16" s="20" t="s">
        <v>14</v>
      </c>
      <c r="C16" s="21" t="s">
        <v>15</v>
      </c>
      <c r="D16" s="21" t="s">
        <v>16</v>
      </c>
      <c r="E16" s="21" t="s">
        <v>17</v>
      </c>
      <c r="F16" s="22" t="s">
        <v>18</v>
      </c>
      <c r="G16" s="22" t="s">
        <v>28</v>
      </c>
      <c r="H16" s="23" t="s">
        <v>19</v>
      </c>
    </row>
    <row r="17" spans="1:8" ht="30">
      <c r="A17" s="30"/>
      <c r="B17" s="67" t="s">
        <v>20</v>
      </c>
      <c r="C17" s="62" t="str">
        <f>C7</f>
        <v>Pavimentación con concreto hidráulico del Boulevard Industria, en la cabecera municipal del municipio de Villa Hidalgo, Jalisco. Frente 1.</v>
      </c>
      <c r="D17" s="9"/>
      <c r="E17" s="63"/>
      <c r="F17" s="64"/>
      <c r="G17" s="65"/>
      <c r="H17" s="66">
        <f>H18+H54+H96+H134+H167+H179+H186</f>
        <v>0</v>
      </c>
    </row>
    <row r="18" spans="2:8" s="26" customFormat="1" ht="15">
      <c r="B18" s="27" t="s">
        <v>21</v>
      </c>
      <c r="C18" s="27" t="s">
        <v>43</v>
      </c>
      <c r="D18" s="28"/>
      <c r="E18" s="58"/>
      <c r="F18" s="58"/>
      <c r="G18" s="51"/>
      <c r="H18" s="29">
        <f>H19+H31+H36+H45</f>
        <v>0</v>
      </c>
    </row>
    <row r="19" spans="2:8" ht="15">
      <c r="B19" s="71" t="s">
        <v>50</v>
      </c>
      <c r="C19" s="72" t="s">
        <v>51</v>
      </c>
      <c r="D19" s="25"/>
      <c r="E19" s="44"/>
      <c r="F19" s="45"/>
      <c r="G19" s="34"/>
      <c r="H19" s="73">
        <f>SUM(H20:H30)</f>
        <v>0</v>
      </c>
    </row>
    <row r="20" spans="1:8" ht="60">
      <c r="A20" s="30"/>
      <c r="B20" s="31" t="s">
        <v>52</v>
      </c>
      <c r="C20" s="36" t="s">
        <v>53</v>
      </c>
      <c r="D20" s="25" t="s">
        <v>29</v>
      </c>
      <c r="E20" s="59">
        <v>831.51</v>
      </c>
      <c r="F20" s="74"/>
      <c r="G20" s="57" t="str" cm="1">
        <f t="array" ref="G20">numtext(F20)</f>
        <v>CERO PESOS 00/100 M.N.</v>
      </c>
      <c r="H20" s="35">
        <f t="shared" si="0" ref="H20:H30">+ROUND(F20*E20,2)</f>
        <v>0</v>
      </c>
    </row>
    <row r="21" spans="1:8" ht="45">
      <c r="A21" s="30"/>
      <c r="B21" s="31" t="s">
        <v>54</v>
      </c>
      <c r="C21" s="36" t="s">
        <v>55</v>
      </c>
      <c r="D21" s="25" t="s">
        <v>38</v>
      </c>
      <c r="E21" s="59">
        <v>466.65</v>
      </c>
      <c r="F21" s="74"/>
      <c r="G21" s="57" t="str" cm="1">
        <f t="array" ref="G21">numtext(F21)</f>
        <v>CERO PESOS 00/100 M.N.</v>
      </c>
      <c r="H21" s="35">
        <f t="shared" si="0"/>
        <v>0</v>
      </c>
    </row>
    <row r="22" spans="1:8" ht="45">
      <c r="A22" s="30"/>
      <c r="B22" s="31" t="s">
        <v>56</v>
      </c>
      <c r="C22" s="36" t="s">
        <v>57</v>
      </c>
      <c r="D22" s="25" t="s">
        <v>38</v>
      </c>
      <c r="E22" s="59">
        <v>1.58</v>
      </c>
      <c r="F22" s="74"/>
      <c r="G22" s="57" t="str" cm="1">
        <f t="array" ref="G22">numtext(F22)</f>
        <v>CERO PESOS 00/100 M.N.</v>
      </c>
      <c r="H22" s="35">
        <f t="shared" si="0"/>
        <v>0</v>
      </c>
    </row>
    <row r="23" spans="1:8" ht="45">
      <c r="A23" s="30"/>
      <c r="B23" s="31" t="s">
        <v>58</v>
      </c>
      <c r="C23" s="36" t="s">
        <v>59</v>
      </c>
      <c r="D23" s="25" t="s">
        <v>38</v>
      </c>
      <c r="E23" s="59">
        <v>371.80</v>
      </c>
      <c r="F23" s="74"/>
      <c r="G23" s="57" t="str" cm="1">
        <f t="array" ref="G23">numtext(F23)</f>
        <v>CERO PESOS 00/100 M.N.</v>
      </c>
      <c r="H23" s="35">
        <f t="shared" si="0"/>
        <v>0</v>
      </c>
    </row>
    <row r="24" spans="1:8" ht="60">
      <c r="A24" s="30"/>
      <c r="B24" s="31" t="s">
        <v>60</v>
      </c>
      <c r="C24" s="36" t="s">
        <v>61</v>
      </c>
      <c r="D24" s="25" t="s">
        <v>38</v>
      </c>
      <c r="E24" s="59">
        <v>62.09</v>
      </c>
      <c r="F24" s="74"/>
      <c r="G24" s="57" t="str" cm="1">
        <f t="array" ref="G24">numtext(F24)</f>
        <v>CERO PESOS 00/100 M.N.</v>
      </c>
      <c r="H24" s="35">
        <f t="shared" si="0"/>
        <v>0</v>
      </c>
    </row>
    <row r="25" spans="1:8" ht="30">
      <c r="A25" s="30"/>
      <c r="B25" s="31" t="s">
        <v>62</v>
      </c>
      <c r="C25" s="36" t="s">
        <v>63</v>
      </c>
      <c r="D25" s="25" t="s">
        <v>29</v>
      </c>
      <c r="E25" s="59">
        <v>388.87</v>
      </c>
      <c r="F25" s="74"/>
      <c r="G25" s="57" t="str" cm="1">
        <f t="array" ref="G25">numtext(F25)</f>
        <v>CERO PESOS 00/100 M.N.</v>
      </c>
      <c r="H25" s="35">
        <f t="shared" si="0"/>
        <v>0</v>
      </c>
    </row>
    <row r="26" spans="1:8" ht="45">
      <c r="A26" s="30"/>
      <c r="B26" s="31" t="s">
        <v>64</v>
      </c>
      <c r="C26" s="36" t="s">
        <v>65</v>
      </c>
      <c r="D26" s="25" t="s">
        <v>38</v>
      </c>
      <c r="E26" s="59">
        <v>326.07</v>
      </c>
      <c r="F26" s="74"/>
      <c r="G26" s="57" t="str" cm="1">
        <f t="array" ref="G26">numtext(F26)</f>
        <v>CERO PESOS 00/100 M.N.</v>
      </c>
      <c r="H26" s="35">
        <f t="shared" si="0"/>
        <v>0</v>
      </c>
    </row>
    <row r="27" spans="1:8" ht="45">
      <c r="A27" s="30"/>
      <c r="B27" s="31" t="s">
        <v>66</v>
      </c>
      <c r="C27" s="36" t="s">
        <v>67</v>
      </c>
      <c r="D27" s="25" t="s">
        <v>38</v>
      </c>
      <c r="E27" s="59">
        <v>450.28</v>
      </c>
      <c r="F27" s="74"/>
      <c r="G27" s="57" t="str" cm="1">
        <f t="array" ref="G27">numtext(F27)</f>
        <v>CERO PESOS 00/100 M.N.</v>
      </c>
      <c r="H27" s="35">
        <f t="shared" si="0"/>
        <v>0</v>
      </c>
    </row>
    <row r="28" spans="1:8" ht="45">
      <c r="A28" s="30"/>
      <c r="B28" s="31" t="s">
        <v>68</v>
      </c>
      <c r="C28" s="36" t="s">
        <v>69</v>
      </c>
      <c r="D28" s="25" t="s">
        <v>38</v>
      </c>
      <c r="E28" s="59">
        <v>1.58</v>
      </c>
      <c r="F28" s="74"/>
      <c r="G28" s="57" t="str" cm="1">
        <f t="array" ref="G28">numtext(F28)</f>
        <v>CERO PESOS 00/100 M.N.</v>
      </c>
      <c r="H28" s="35">
        <f t="shared" si="0"/>
        <v>0</v>
      </c>
    </row>
    <row r="29" spans="1:8" ht="45">
      <c r="A29" s="30"/>
      <c r="B29" s="31" t="s">
        <v>70</v>
      </c>
      <c r="C29" s="36" t="s">
        <v>71</v>
      </c>
      <c r="D29" s="25" t="s">
        <v>38</v>
      </c>
      <c r="E29" s="59">
        <v>840</v>
      </c>
      <c r="F29" s="74"/>
      <c r="G29" s="57" t="str" cm="1">
        <f t="array" ref="G29">numtext(F29)</f>
        <v>CERO PESOS 00/100 M.N.</v>
      </c>
      <c r="H29" s="35">
        <f t="shared" si="0"/>
        <v>0</v>
      </c>
    </row>
    <row r="30" spans="1:8" ht="45">
      <c r="A30" s="30"/>
      <c r="B30" s="31" t="s">
        <v>72</v>
      </c>
      <c r="C30" s="36" t="s">
        <v>73</v>
      </c>
      <c r="D30" s="25" t="s">
        <v>39</v>
      </c>
      <c r="E30" s="59">
        <v>8400</v>
      </c>
      <c r="F30" s="74"/>
      <c r="G30" s="57" t="str" cm="1">
        <f t="array" ref="G30">numtext(F30)</f>
        <v>CERO PESOS 00/100 M.N.</v>
      </c>
      <c r="H30" s="35">
        <f t="shared" si="0"/>
        <v>0</v>
      </c>
    </row>
    <row r="31" spans="2:8" ht="15">
      <c r="B31" s="71" t="s">
        <v>74</v>
      </c>
      <c r="C31" s="72" t="s">
        <v>75</v>
      </c>
      <c r="D31" s="25"/>
      <c r="E31" s="44">
        <v>0</v>
      </c>
      <c r="F31" s="75"/>
      <c r="G31" s="34"/>
      <c r="H31" s="73">
        <f>SUM(H32:H35)</f>
        <v>0</v>
      </c>
    </row>
    <row r="32" spans="1:8" ht="30">
      <c r="A32" s="30"/>
      <c r="B32" s="31" t="s">
        <v>76</v>
      </c>
      <c r="C32" s="36" t="s">
        <v>77</v>
      </c>
      <c r="D32" s="25" t="s">
        <v>29</v>
      </c>
      <c r="E32" s="59">
        <v>442.63</v>
      </c>
      <c r="F32" s="74"/>
      <c r="G32" s="57" t="str" cm="1">
        <f t="array" ref="G32">numtext(F32)</f>
        <v>CERO PESOS 00/100 M.N.</v>
      </c>
      <c r="H32" s="35">
        <f t="shared" si="1" ref="H32:H35">+ROUND(F32*E32,2)</f>
        <v>0</v>
      </c>
    </row>
    <row r="33" spans="1:8" ht="30">
      <c r="A33" s="30"/>
      <c r="B33" s="31" t="s">
        <v>78</v>
      </c>
      <c r="C33" s="36" t="s">
        <v>79</v>
      </c>
      <c r="D33" s="25" t="s">
        <v>22</v>
      </c>
      <c r="E33" s="59">
        <v>44</v>
      </c>
      <c r="F33" s="74"/>
      <c r="G33" s="57" t="str" cm="1">
        <f t="array" ref="G33">numtext(F33)</f>
        <v>CERO PESOS 00/100 M.N.</v>
      </c>
      <c r="H33" s="35">
        <f t="shared" si="1"/>
        <v>0</v>
      </c>
    </row>
    <row r="34" spans="1:8" ht="30">
      <c r="A34" s="30"/>
      <c r="B34" s="31" t="s">
        <v>80</v>
      </c>
      <c r="C34" s="36" t="s">
        <v>81</v>
      </c>
      <c r="D34" s="25" t="s">
        <v>22</v>
      </c>
      <c r="E34" s="59">
        <v>44</v>
      </c>
      <c r="F34" s="74"/>
      <c r="G34" s="57" t="str" cm="1">
        <f t="array" ref="G34">numtext(F34)</f>
        <v>CERO PESOS 00/100 M.N.</v>
      </c>
      <c r="H34" s="35">
        <f t="shared" si="1"/>
        <v>0</v>
      </c>
    </row>
    <row r="35" spans="1:8" ht="120">
      <c r="A35" s="30"/>
      <c r="B35" s="31" t="s">
        <v>82</v>
      </c>
      <c r="C35" s="36" t="s">
        <v>83</v>
      </c>
      <c r="D35" s="25" t="s">
        <v>22</v>
      </c>
      <c r="E35" s="59">
        <v>44</v>
      </c>
      <c r="F35" s="74"/>
      <c r="G35" s="57" t="str" cm="1">
        <f t="array" ref="G35">numtext(F35)</f>
        <v>CERO PESOS 00/100 M.N.</v>
      </c>
      <c r="H35" s="35">
        <f t="shared" si="1"/>
        <v>0</v>
      </c>
    </row>
    <row r="36" spans="2:8" ht="15">
      <c r="B36" s="71" t="s">
        <v>84</v>
      </c>
      <c r="C36" s="72" t="s">
        <v>85</v>
      </c>
      <c r="D36" s="25"/>
      <c r="E36" s="44">
        <v>0</v>
      </c>
      <c r="F36" s="75"/>
      <c r="G36" s="34"/>
      <c r="H36" s="73">
        <f>SUM(H37:H44)</f>
        <v>0</v>
      </c>
    </row>
    <row r="37" spans="1:8" ht="30">
      <c r="A37" s="30"/>
      <c r="B37" s="31" t="s">
        <v>86</v>
      </c>
      <c r="C37" s="36" t="s">
        <v>87</v>
      </c>
      <c r="D37" s="25" t="s">
        <v>33</v>
      </c>
      <c r="E37" s="59">
        <v>10</v>
      </c>
      <c r="F37" s="74"/>
      <c r="G37" s="57" t="str" cm="1">
        <f t="array" ref="G37">numtext(F37)</f>
        <v>CERO PESOS 00/100 M.N.</v>
      </c>
      <c r="H37" s="35">
        <f t="shared" si="2" ref="H37:H53">+ROUND(F37*E37,2)</f>
        <v>0</v>
      </c>
    </row>
    <row r="38" spans="1:8" ht="30">
      <c r="A38" s="30"/>
      <c r="B38" s="31" t="s">
        <v>88</v>
      </c>
      <c r="C38" s="36" t="s">
        <v>89</v>
      </c>
      <c r="D38" s="25" t="s">
        <v>33</v>
      </c>
      <c r="E38" s="59">
        <v>38.09</v>
      </c>
      <c r="F38" s="74"/>
      <c r="G38" s="57" t="str" cm="1">
        <f t="array" ref="G38">numtext(F38)</f>
        <v>CERO PESOS 00/100 M.N.</v>
      </c>
      <c r="H38" s="35">
        <f t="shared" si="2"/>
        <v>0</v>
      </c>
    </row>
    <row r="39" spans="1:8" ht="45">
      <c r="A39" s="30"/>
      <c r="B39" s="31" t="s">
        <v>90</v>
      </c>
      <c r="C39" s="36" t="s">
        <v>91</v>
      </c>
      <c r="D39" s="25" t="s">
        <v>33</v>
      </c>
      <c r="E39" s="59">
        <v>29.06</v>
      </c>
      <c r="F39" s="74"/>
      <c r="G39" s="57" t="str" cm="1">
        <f t="array" ref="G39">numtext(F39)</f>
        <v>CERO PESOS 00/100 M.N.</v>
      </c>
      <c r="H39" s="35">
        <f t="shared" si="2"/>
        <v>0</v>
      </c>
    </row>
    <row r="40" spans="1:8" ht="45">
      <c r="A40" s="30"/>
      <c r="B40" s="31" t="s">
        <v>92</v>
      </c>
      <c r="C40" s="36" t="s">
        <v>93</v>
      </c>
      <c r="D40" s="25" t="s">
        <v>22</v>
      </c>
      <c r="E40" s="59">
        <v>25</v>
      </c>
      <c r="F40" s="74"/>
      <c r="G40" s="57" t="str" cm="1">
        <f t="array" ref="G40">numtext(F40)</f>
        <v>CERO PESOS 00/100 M.N.</v>
      </c>
      <c r="H40" s="35">
        <f t="shared" si="2"/>
        <v>0</v>
      </c>
    </row>
    <row r="41" spans="1:8" ht="45">
      <c r="A41" s="30"/>
      <c r="B41" s="31" t="s">
        <v>94</v>
      </c>
      <c r="C41" s="36" t="s">
        <v>95</v>
      </c>
      <c r="D41" s="25" t="s">
        <v>22</v>
      </c>
      <c r="E41" s="59">
        <v>4</v>
      </c>
      <c r="F41" s="74"/>
      <c r="G41" s="57" t="str" cm="1">
        <f t="array" ref="G41">numtext(F41)</f>
        <v>CERO PESOS 00/100 M.N.</v>
      </c>
      <c r="H41" s="35">
        <f t="shared" si="2"/>
        <v>0</v>
      </c>
    </row>
    <row r="42" spans="1:8" ht="45">
      <c r="A42" s="30"/>
      <c r="B42" s="31" t="s">
        <v>96</v>
      </c>
      <c r="C42" s="36" t="s">
        <v>97</v>
      </c>
      <c r="D42" s="25" t="s">
        <v>22</v>
      </c>
      <c r="E42" s="59">
        <v>1</v>
      </c>
      <c r="F42" s="74"/>
      <c r="G42" s="57" t="str" cm="1">
        <f t="array" ref="G42">numtext(F42)</f>
        <v>CERO PESOS 00/100 M.N.</v>
      </c>
      <c r="H42" s="35">
        <f t="shared" si="2"/>
        <v>0</v>
      </c>
    </row>
    <row r="43" spans="1:8" ht="45">
      <c r="A43" s="30"/>
      <c r="B43" s="31" t="s">
        <v>98</v>
      </c>
      <c r="C43" s="36" t="s">
        <v>99</v>
      </c>
      <c r="D43" s="25" t="s">
        <v>22</v>
      </c>
      <c r="E43" s="59">
        <v>8</v>
      </c>
      <c r="F43" s="74"/>
      <c r="G43" s="57" t="str" cm="1">
        <f t="array" ref="G43">numtext(F43)</f>
        <v>CERO PESOS 00/100 M.N.</v>
      </c>
      <c r="H43" s="35">
        <f t="shared" si="2"/>
        <v>0</v>
      </c>
    </row>
    <row r="44" spans="1:8" ht="75">
      <c r="A44" s="30"/>
      <c r="B44" s="31" t="s">
        <v>100</v>
      </c>
      <c r="C44" s="36" t="s">
        <v>101</v>
      </c>
      <c r="D44" s="25" t="s">
        <v>22</v>
      </c>
      <c r="E44" s="59">
        <v>5</v>
      </c>
      <c r="F44" s="74"/>
      <c r="G44" s="57" t="str" cm="1">
        <f t="array" ref="G44">numtext(F44)</f>
        <v>CERO PESOS 00/100 M.N.</v>
      </c>
      <c r="H44" s="35">
        <f t="shared" si="2"/>
        <v>0</v>
      </c>
    </row>
    <row r="45" spans="2:8" ht="15">
      <c r="B45" s="71" t="s">
        <v>102</v>
      </c>
      <c r="C45" s="72" t="s">
        <v>103</v>
      </c>
      <c r="D45" s="25"/>
      <c r="E45" s="44">
        <v>0</v>
      </c>
      <c r="F45" s="75"/>
      <c r="G45" s="34"/>
      <c r="H45" s="73">
        <f>SUM(H46:H53)</f>
        <v>0</v>
      </c>
    </row>
    <row r="46" spans="1:8" ht="45">
      <c r="A46" s="30"/>
      <c r="B46" s="31" t="s">
        <v>104</v>
      </c>
      <c r="C46" s="36" t="s">
        <v>105</v>
      </c>
      <c r="D46" s="25" t="s">
        <v>31</v>
      </c>
      <c r="E46" s="59">
        <v>180.43</v>
      </c>
      <c r="F46" s="74"/>
      <c r="G46" s="57" t="str" cm="1">
        <f t="array" ref="G46">numtext(F46)</f>
        <v>CERO PESOS 00/100 M.N.</v>
      </c>
      <c r="H46" s="35">
        <f t="shared" si="2"/>
        <v>0</v>
      </c>
    </row>
    <row r="47" spans="1:8" ht="45">
      <c r="A47" s="30"/>
      <c r="B47" s="31" t="s">
        <v>106</v>
      </c>
      <c r="C47" s="36" t="s">
        <v>107</v>
      </c>
      <c r="D47" s="25" t="s">
        <v>33</v>
      </c>
      <c r="E47" s="59">
        <v>3.47</v>
      </c>
      <c r="F47" s="74"/>
      <c r="G47" s="57" t="str" cm="1">
        <f t="array" ref="G47">numtext(F47)</f>
        <v>CERO PESOS 00/100 M.N.</v>
      </c>
      <c r="H47" s="35">
        <f t="shared" si="2"/>
        <v>0</v>
      </c>
    </row>
    <row r="48" spans="1:8" ht="30">
      <c r="A48" s="30"/>
      <c r="B48" s="31" t="s">
        <v>108</v>
      </c>
      <c r="C48" s="36" t="s">
        <v>109</v>
      </c>
      <c r="D48" s="25" t="s">
        <v>38</v>
      </c>
      <c r="E48" s="59">
        <v>0.32</v>
      </c>
      <c r="F48" s="74"/>
      <c r="G48" s="57" t="str" cm="1">
        <f t="array" ref="G48">numtext(F48)</f>
        <v>CERO PESOS 00/100 M.N.</v>
      </c>
      <c r="H48" s="35">
        <f t="shared" si="2"/>
        <v>0</v>
      </c>
    </row>
    <row r="49" spans="1:8" ht="30">
      <c r="A49" s="30"/>
      <c r="B49" s="31" t="s">
        <v>110</v>
      </c>
      <c r="C49" s="36" t="s">
        <v>89</v>
      </c>
      <c r="D49" s="25" t="s">
        <v>33</v>
      </c>
      <c r="E49" s="59">
        <v>9.49</v>
      </c>
      <c r="F49" s="74"/>
      <c r="G49" s="57" t="str" cm="1">
        <f t="array" ref="G49">numtext(F49)</f>
        <v>CERO PESOS 00/100 M.N.</v>
      </c>
      <c r="H49" s="35">
        <f t="shared" si="2"/>
        <v>0</v>
      </c>
    </row>
    <row r="50" spans="1:8" ht="45">
      <c r="A50" s="30"/>
      <c r="B50" s="31" t="s">
        <v>111</v>
      </c>
      <c r="C50" s="36" t="s">
        <v>91</v>
      </c>
      <c r="D50" s="25" t="s">
        <v>33</v>
      </c>
      <c r="E50" s="59">
        <v>18.97</v>
      </c>
      <c r="F50" s="74"/>
      <c r="G50" s="57" t="str" cm="1">
        <f t="array" ref="G50">numtext(F50)</f>
        <v>CERO PESOS 00/100 M.N.</v>
      </c>
      <c r="H50" s="35">
        <f t="shared" si="2"/>
        <v>0</v>
      </c>
    </row>
    <row r="51" spans="1:8" ht="45">
      <c r="A51" s="30"/>
      <c r="B51" s="31" t="s">
        <v>112</v>
      </c>
      <c r="C51" s="36" t="s">
        <v>113</v>
      </c>
      <c r="D51" s="25" t="s">
        <v>29</v>
      </c>
      <c r="E51" s="59">
        <v>7.59</v>
      </c>
      <c r="F51" s="74"/>
      <c r="G51" s="57" t="str" cm="1">
        <f t="array" ref="G51">numtext(F51)</f>
        <v>CERO PESOS 00/100 M.N.</v>
      </c>
      <c r="H51" s="35">
        <f t="shared" si="2"/>
        <v>0</v>
      </c>
    </row>
    <row r="52" spans="1:8" ht="60">
      <c r="A52" s="30"/>
      <c r="B52" s="31" t="s">
        <v>114</v>
      </c>
      <c r="C52" s="36" t="s">
        <v>115</v>
      </c>
      <c r="D52" s="25" t="s">
        <v>29</v>
      </c>
      <c r="E52" s="59">
        <v>12.65</v>
      </c>
      <c r="F52" s="74"/>
      <c r="G52" s="57" t="str" cm="1">
        <f t="array" ref="G52">numtext(F52)</f>
        <v>CERO PESOS 00/100 M.N.</v>
      </c>
      <c r="H52" s="35">
        <f t="shared" si="2"/>
        <v>0</v>
      </c>
    </row>
    <row r="53" spans="1:8" ht="45">
      <c r="A53" s="30"/>
      <c r="B53" s="31" t="s">
        <v>116</v>
      </c>
      <c r="C53" s="36" t="s">
        <v>117</v>
      </c>
      <c r="D53" s="25" t="s">
        <v>31</v>
      </c>
      <c r="E53" s="59">
        <v>948.47</v>
      </c>
      <c r="F53" s="74"/>
      <c r="G53" s="57" t="str" cm="1">
        <f t="array" ref="G53">numtext(F53)</f>
        <v>CERO PESOS 00/100 M.N.</v>
      </c>
      <c r="H53" s="35">
        <f t="shared" si="2"/>
        <v>0</v>
      </c>
    </row>
    <row r="54" spans="2:9" s="26" customFormat="1" ht="15">
      <c r="B54" s="27" t="s">
        <v>30</v>
      </c>
      <c r="C54" s="27" t="s">
        <v>44</v>
      </c>
      <c r="D54" s="28"/>
      <c r="E54" s="58">
        <v>0</v>
      </c>
      <c r="F54" s="76"/>
      <c r="G54" s="51"/>
      <c r="H54" s="29">
        <f>H55+H66+H73+H78+H90</f>
        <v>0</v>
      </c>
      <c r="I54" s="4"/>
    </row>
    <row r="55" spans="2:8" ht="15">
      <c r="B55" s="71" t="s">
        <v>118</v>
      </c>
      <c r="C55" s="72" t="s">
        <v>51</v>
      </c>
      <c r="D55" s="25"/>
      <c r="E55" s="44">
        <v>0</v>
      </c>
      <c r="F55" s="75"/>
      <c r="G55" s="34"/>
      <c r="H55" s="73">
        <f>SUM(H56:H65)</f>
        <v>0</v>
      </c>
    </row>
    <row r="56" spans="1:8" ht="60">
      <c r="A56" s="30"/>
      <c r="B56" s="31" t="s">
        <v>119</v>
      </c>
      <c r="C56" s="36" t="s">
        <v>53</v>
      </c>
      <c r="D56" s="25" t="s">
        <v>29</v>
      </c>
      <c r="E56" s="59">
        <v>454.96</v>
      </c>
      <c r="F56" s="74"/>
      <c r="G56" s="57" t="str" cm="1">
        <f t="array" ref="G56">numtext(F56)</f>
        <v>CERO PESOS 00/100 M.N.</v>
      </c>
      <c r="H56" s="35">
        <f t="shared" si="3" ref="H56:H65">+ROUND(F56*E56,2)</f>
        <v>0</v>
      </c>
    </row>
    <row r="57" spans="1:8" ht="45">
      <c r="A57" s="30"/>
      <c r="B57" s="31" t="s">
        <v>120</v>
      </c>
      <c r="C57" s="36" t="s">
        <v>55</v>
      </c>
      <c r="D57" s="25" t="s">
        <v>38</v>
      </c>
      <c r="E57" s="59">
        <v>327.78</v>
      </c>
      <c r="F57" s="74"/>
      <c r="G57" s="57" t="str" cm="1">
        <f t="array" ref="G57">numtext(F57)</f>
        <v>CERO PESOS 00/100 M.N.</v>
      </c>
      <c r="H57" s="35">
        <f t="shared" si="3"/>
        <v>0</v>
      </c>
    </row>
    <row r="58" spans="1:8" ht="45">
      <c r="A58" s="30"/>
      <c r="B58" s="31" t="s">
        <v>121</v>
      </c>
      <c r="C58" s="36" t="s">
        <v>57</v>
      </c>
      <c r="D58" s="25" t="s">
        <v>38</v>
      </c>
      <c r="E58" s="59">
        <v>74.36</v>
      </c>
      <c r="F58" s="74"/>
      <c r="G58" s="57" t="str" cm="1">
        <f t="array" ref="G58">numtext(F58)</f>
        <v>CERO PESOS 00/100 M.N.</v>
      </c>
      <c r="H58" s="35">
        <f t="shared" si="3"/>
        <v>0</v>
      </c>
    </row>
    <row r="59" spans="1:8" ht="60">
      <c r="A59" s="30"/>
      <c r="B59" s="31" t="s">
        <v>122</v>
      </c>
      <c r="C59" s="36" t="s">
        <v>61</v>
      </c>
      <c r="D59" s="25" t="s">
        <v>38</v>
      </c>
      <c r="E59" s="59">
        <v>27.30</v>
      </c>
      <c r="F59" s="74"/>
      <c r="G59" s="57" t="str" cm="1">
        <f t="array" ref="G59">numtext(F59)</f>
        <v>CERO PESOS 00/100 M.N.</v>
      </c>
      <c r="H59" s="35">
        <f t="shared" si="3"/>
        <v>0</v>
      </c>
    </row>
    <row r="60" spans="1:8" ht="45">
      <c r="A60" s="30"/>
      <c r="B60" s="31" t="s">
        <v>123</v>
      </c>
      <c r="C60" s="36" t="s">
        <v>65</v>
      </c>
      <c r="D60" s="25" t="s">
        <v>38</v>
      </c>
      <c r="E60" s="59">
        <v>109.20</v>
      </c>
      <c r="F60" s="74"/>
      <c r="G60" s="57" t="str" cm="1">
        <f t="array" ref="G60">numtext(F60)</f>
        <v>CERO PESOS 00/100 M.N.</v>
      </c>
      <c r="H60" s="35">
        <f t="shared" si="3"/>
        <v>0</v>
      </c>
    </row>
    <row r="61" spans="1:8" ht="45">
      <c r="A61" s="30"/>
      <c r="B61" s="31" t="s">
        <v>124</v>
      </c>
      <c r="C61" s="36" t="s">
        <v>125</v>
      </c>
      <c r="D61" s="25" t="s">
        <v>29</v>
      </c>
      <c r="E61" s="59">
        <v>454.96</v>
      </c>
      <c r="F61" s="74"/>
      <c r="G61" s="57" t="str" cm="1">
        <f t="array" ref="G61">numtext(F61)</f>
        <v>CERO PESOS 00/100 M.N.</v>
      </c>
      <c r="H61" s="35">
        <f t="shared" si="3"/>
        <v>0</v>
      </c>
    </row>
    <row r="62" spans="1:8" ht="45">
      <c r="A62" s="30"/>
      <c r="B62" s="31" t="s">
        <v>126</v>
      </c>
      <c r="C62" s="36" t="s">
        <v>67</v>
      </c>
      <c r="D62" s="25" t="s">
        <v>38</v>
      </c>
      <c r="E62" s="59">
        <v>191.08</v>
      </c>
      <c r="F62" s="74"/>
      <c r="G62" s="57" t="str" cm="1">
        <f t="array" ref="G62">numtext(F62)</f>
        <v>CERO PESOS 00/100 M.N.</v>
      </c>
      <c r="H62" s="35">
        <f t="shared" si="3"/>
        <v>0</v>
      </c>
    </row>
    <row r="63" spans="1:8" ht="45">
      <c r="A63" s="30"/>
      <c r="B63" s="31" t="s">
        <v>127</v>
      </c>
      <c r="C63" s="36" t="s">
        <v>69</v>
      </c>
      <c r="D63" s="25" t="s">
        <v>38</v>
      </c>
      <c r="E63" s="59">
        <v>74.36</v>
      </c>
      <c r="F63" s="74"/>
      <c r="G63" s="57" t="str" cm="1">
        <f t="array" ref="G63">numtext(F63)</f>
        <v>CERO PESOS 00/100 M.N.</v>
      </c>
      <c r="H63" s="35">
        <f t="shared" si="3"/>
        <v>0</v>
      </c>
    </row>
    <row r="64" spans="1:8" ht="45">
      <c r="A64" s="30"/>
      <c r="B64" s="31" t="s">
        <v>128</v>
      </c>
      <c r="C64" s="36" t="s">
        <v>71</v>
      </c>
      <c r="D64" s="25" t="s">
        <v>38</v>
      </c>
      <c r="E64" s="59">
        <v>402.08</v>
      </c>
      <c r="F64" s="74"/>
      <c r="G64" s="57" t="str" cm="1">
        <f t="array" ref="G64">numtext(F64)</f>
        <v>CERO PESOS 00/100 M.N.</v>
      </c>
      <c r="H64" s="35">
        <f t="shared" si="3"/>
        <v>0</v>
      </c>
    </row>
    <row r="65" spans="1:8" ht="45">
      <c r="A65" s="30"/>
      <c r="B65" s="31" t="s">
        <v>129</v>
      </c>
      <c r="C65" s="36" t="s">
        <v>73</v>
      </c>
      <c r="D65" s="25" t="s">
        <v>39</v>
      </c>
      <c r="E65" s="59">
        <v>4021.08</v>
      </c>
      <c r="F65" s="74"/>
      <c r="G65" s="57" t="str" cm="1">
        <f t="array" ref="G65">numtext(F65)</f>
        <v>CERO PESOS 00/100 M.N.</v>
      </c>
      <c r="H65" s="35">
        <f t="shared" si="3"/>
        <v>0</v>
      </c>
    </row>
    <row r="66" spans="2:8" ht="15">
      <c r="B66" s="71" t="s">
        <v>130</v>
      </c>
      <c r="C66" s="72" t="s">
        <v>131</v>
      </c>
      <c r="D66" s="25"/>
      <c r="E66" s="44">
        <v>0</v>
      </c>
      <c r="F66" s="75"/>
      <c r="G66" s="34"/>
      <c r="H66" s="73">
        <f>SUM(H67:H72)</f>
        <v>0</v>
      </c>
    </row>
    <row r="67" spans="1:8" ht="30">
      <c r="A67" s="30"/>
      <c r="B67" s="31" t="s">
        <v>132</v>
      </c>
      <c r="C67" s="36" t="s">
        <v>133</v>
      </c>
      <c r="D67" s="25" t="s">
        <v>29</v>
      </c>
      <c r="E67" s="59">
        <v>265.57</v>
      </c>
      <c r="F67" s="74"/>
      <c r="G67" s="57" t="str" cm="1">
        <f t="array" ref="G67">numtext(F67)</f>
        <v>CERO PESOS 00/100 M.N.</v>
      </c>
      <c r="H67" s="35">
        <f t="shared" si="4" ref="H67:H72">+ROUND(F67*E67,2)</f>
        <v>0</v>
      </c>
    </row>
    <row r="68" spans="1:8" ht="30">
      <c r="A68" s="30"/>
      <c r="B68" s="31" t="s">
        <v>134</v>
      </c>
      <c r="C68" s="36" t="s">
        <v>135</v>
      </c>
      <c r="D68" s="25" t="s">
        <v>22</v>
      </c>
      <c r="E68" s="59">
        <v>44</v>
      </c>
      <c r="F68" s="74"/>
      <c r="G68" s="57" t="str" cm="1">
        <f t="array" ref="G68">numtext(F68)</f>
        <v>CERO PESOS 00/100 M.N.</v>
      </c>
      <c r="H68" s="35">
        <f t="shared" si="4"/>
        <v>0</v>
      </c>
    </row>
    <row r="69" spans="1:8" ht="30">
      <c r="A69" s="30"/>
      <c r="B69" s="31" t="s">
        <v>136</v>
      </c>
      <c r="C69" s="36" t="s">
        <v>137</v>
      </c>
      <c r="D69" s="25" t="s">
        <v>22</v>
      </c>
      <c r="E69" s="59">
        <v>44</v>
      </c>
      <c r="F69" s="74"/>
      <c r="G69" s="57" t="str" cm="1">
        <f t="array" ref="G69">numtext(F69)</f>
        <v>CERO PESOS 00/100 M.N.</v>
      </c>
      <c r="H69" s="35">
        <f t="shared" si="4"/>
        <v>0</v>
      </c>
    </row>
    <row r="70" spans="1:8" ht="30">
      <c r="A70" s="30"/>
      <c r="B70" s="31" t="s">
        <v>138</v>
      </c>
      <c r="C70" s="36" t="s">
        <v>139</v>
      </c>
      <c r="D70" s="25" t="s">
        <v>22</v>
      </c>
      <c r="E70" s="59">
        <v>44</v>
      </c>
      <c r="F70" s="74"/>
      <c r="G70" s="57" t="str" cm="1">
        <f t="array" ref="G70">numtext(F70)</f>
        <v>CERO PESOS 00/100 M.N.</v>
      </c>
      <c r="H70" s="35">
        <f t="shared" si="4"/>
        <v>0</v>
      </c>
    </row>
    <row r="71" spans="1:8" ht="30">
      <c r="A71" s="30"/>
      <c r="B71" s="31" t="s">
        <v>140</v>
      </c>
      <c r="C71" s="36" t="s">
        <v>141</v>
      </c>
      <c r="D71" s="25" t="s">
        <v>22</v>
      </c>
      <c r="E71" s="59">
        <v>44</v>
      </c>
      <c r="F71" s="74"/>
      <c r="G71" s="57" t="str" cm="1">
        <f t="array" ref="G71">numtext(F71)</f>
        <v>CERO PESOS 00/100 M.N.</v>
      </c>
      <c r="H71" s="35">
        <f t="shared" si="4"/>
        <v>0</v>
      </c>
    </row>
    <row r="72" spans="1:8" ht="30">
      <c r="A72" s="30"/>
      <c r="B72" s="31" t="s">
        <v>142</v>
      </c>
      <c r="C72" s="36" t="s">
        <v>143</v>
      </c>
      <c r="D72" s="25" t="s">
        <v>22</v>
      </c>
      <c r="E72" s="59">
        <v>44</v>
      </c>
      <c r="F72" s="74"/>
      <c r="G72" s="57" t="str" cm="1">
        <f t="array" ref="G72">numtext(F72)</f>
        <v>CERO PESOS 00/100 M.N.</v>
      </c>
      <c r="H72" s="35">
        <f t="shared" si="4"/>
        <v>0</v>
      </c>
    </row>
    <row r="73" spans="2:8" ht="15">
      <c r="B73" s="71" t="s">
        <v>144</v>
      </c>
      <c r="C73" s="72" t="s">
        <v>341</v>
      </c>
      <c r="D73" s="25"/>
      <c r="E73" s="44">
        <v>0</v>
      </c>
      <c r="F73" s="75"/>
      <c r="G73" s="34"/>
      <c r="H73" s="73">
        <f>SUM(H74:H77)</f>
        <v>0</v>
      </c>
    </row>
    <row r="74" spans="1:8" ht="30">
      <c r="A74" s="30"/>
      <c r="B74" s="31" t="s">
        <v>145</v>
      </c>
      <c r="C74" s="36" t="s">
        <v>146</v>
      </c>
      <c r="D74" s="25" t="s">
        <v>22</v>
      </c>
      <c r="E74" s="59">
        <v>177</v>
      </c>
      <c r="F74" s="74"/>
      <c r="G74" s="57" t="str" cm="1">
        <f t="array" ref="G74">numtext(F74)</f>
        <v>CERO PESOS 00/100 M.N.</v>
      </c>
      <c r="H74" s="35">
        <f t="shared" si="5" ref="H74:H77">+ROUND(F74*E74,2)</f>
        <v>0</v>
      </c>
    </row>
    <row r="75" spans="1:8" ht="30">
      <c r="A75" s="30"/>
      <c r="B75" s="31" t="s">
        <v>147</v>
      </c>
      <c r="C75" s="36" t="s">
        <v>148</v>
      </c>
      <c r="D75" s="25" t="s">
        <v>22</v>
      </c>
      <c r="E75" s="59">
        <v>89</v>
      </c>
      <c r="F75" s="74"/>
      <c r="G75" s="57" t="str" cm="1">
        <f t="array" ref="G75">numtext(F75)</f>
        <v>CERO PESOS 00/100 M.N.</v>
      </c>
      <c r="H75" s="35">
        <f t="shared" si="5"/>
        <v>0</v>
      </c>
    </row>
    <row r="76" spans="1:8" ht="30">
      <c r="A76" s="30"/>
      <c r="B76" s="31" t="s">
        <v>149</v>
      </c>
      <c r="C76" s="36" t="s">
        <v>150</v>
      </c>
      <c r="D76" s="25" t="s">
        <v>22</v>
      </c>
      <c r="E76" s="59">
        <v>89</v>
      </c>
      <c r="F76" s="74"/>
      <c r="G76" s="57" t="str" cm="1">
        <f t="array" ref="G76">numtext(F76)</f>
        <v>CERO PESOS 00/100 M.N.</v>
      </c>
      <c r="H76" s="35">
        <f t="shared" si="5"/>
        <v>0</v>
      </c>
    </row>
    <row r="77" spans="1:8" ht="30">
      <c r="A77" s="30"/>
      <c r="B77" s="31" t="s">
        <v>151</v>
      </c>
      <c r="C77" s="36" t="s">
        <v>152</v>
      </c>
      <c r="D77" s="25" t="s">
        <v>22</v>
      </c>
      <c r="E77" s="59">
        <v>44</v>
      </c>
      <c r="F77" s="74"/>
      <c r="G77" s="57" t="str" cm="1">
        <f t="array" ref="G77">numtext(F77)</f>
        <v>CERO PESOS 00/100 M.N.</v>
      </c>
      <c r="H77" s="35">
        <f t="shared" si="5"/>
        <v>0</v>
      </c>
    </row>
    <row r="78" spans="2:8" ht="15">
      <c r="B78" s="71" t="s">
        <v>153</v>
      </c>
      <c r="C78" s="72" t="s">
        <v>154</v>
      </c>
      <c r="D78" s="25"/>
      <c r="E78" s="44">
        <v>0</v>
      </c>
      <c r="F78" s="75"/>
      <c r="G78" s="34"/>
      <c r="H78" s="73">
        <f>SUM(H79:H89)</f>
        <v>0</v>
      </c>
    </row>
    <row r="79" spans="1:8" ht="45">
      <c r="A79" s="30"/>
      <c r="B79" s="31" t="s">
        <v>155</v>
      </c>
      <c r="C79" s="36" t="s">
        <v>156</v>
      </c>
      <c r="D79" s="25" t="s">
        <v>38</v>
      </c>
      <c r="E79" s="59">
        <v>3.99</v>
      </c>
      <c r="F79" s="74"/>
      <c r="G79" s="57" t="str" cm="1">
        <f t="array" ref="G79">numtext(F79)</f>
        <v>CERO PESOS 00/100 M.N.</v>
      </c>
      <c r="H79" s="35">
        <f t="shared" si="6" ref="H79:H89">+ROUND(F79*E79,2)</f>
        <v>0</v>
      </c>
    </row>
    <row r="80" spans="1:8" ht="45">
      <c r="A80" s="30"/>
      <c r="B80" s="31" t="s">
        <v>157</v>
      </c>
      <c r="C80" s="36" t="s">
        <v>105</v>
      </c>
      <c r="D80" s="25" t="s">
        <v>31</v>
      </c>
      <c r="E80" s="59">
        <v>122.57</v>
      </c>
      <c r="F80" s="74"/>
      <c r="G80" s="57" t="str" cm="1">
        <f t="array" ref="G80">numtext(F80)</f>
        <v>CERO PESOS 00/100 M.N.</v>
      </c>
      <c r="H80" s="35">
        <f t="shared" si="6"/>
        <v>0</v>
      </c>
    </row>
    <row r="81" spans="1:8" ht="45">
      <c r="A81" s="30"/>
      <c r="B81" s="31" t="s">
        <v>158</v>
      </c>
      <c r="C81" s="36" t="s">
        <v>107</v>
      </c>
      <c r="D81" s="25" t="s">
        <v>33</v>
      </c>
      <c r="E81" s="59">
        <v>9.26</v>
      </c>
      <c r="F81" s="74"/>
      <c r="G81" s="57" t="str" cm="1">
        <f t="array" ref="G81">numtext(F81)</f>
        <v>CERO PESOS 00/100 M.N.</v>
      </c>
      <c r="H81" s="35">
        <f t="shared" si="6"/>
        <v>0</v>
      </c>
    </row>
    <row r="82" spans="1:8" ht="30">
      <c r="A82" s="30"/>
      <c r="B82" s="31" t="s">
        <v>159</v>
      </c>
      <c r="C82" s="36" t="s">
        <v>109</v>
      </c>
      <c r="D82" s="25" t="s">
        <v>38</v>
      </c>
      <c r="E82" s="59">
        <v>1.58</v>
      </c>
      <c r="F82" s="74"/>
      <c r="G82" s="57" t="str" cm="1">
        <f t="array" ref="G82">numtext(F82)</f>
        <v>CERO PESOS 00/100 M.N.</v>
      </c>
      <c r="H82" s="35">
        <f t="shared" si="6"/>
        <v>0</v>
      </c>
    </row>
    <row r="83" spans="1:8" ht="30">
      <c r="A83" s="30"/>
      <c r="B83" s="31" t="s">
        <v>160</v>
      </c>
      <c r="C83" s="36" t="s">
        <v>89</v>
      </c>
      <c r="D83" s="25" t="s">
        <v>33</v>
      </c>
      <c r="E83" s="59">
        <v>29.60</v>
      </c>
      <c r="F83" s="74"/>
      <c r="G83" s="57" t="str" cm="1">
        <f t="array" ref="G83">numtext(F83)</f>
        <v>CERO PESOS 00/100 M.N.</v>
      </c>
      <c r="H83" s="35">
        <f t="shared" si="6"/>
        <v>0</v>
      </c>
    </row>
    <row r="84" spans="1:8" ht="45">
      <c r="A84" s="30"/>
      <c r="B84" s="31" t="s">
        <v>161</v>
      </c>
      <c r="C84" s="36" t="s">
        <v>91</v>
      </c>
      <c r="D84" s="25" t="s">
        <v>33</v>
      </c>
      <c r="E84" s="59">
        <v>59.18</v>
      </c>
      <c r="F84" s="74"/>
      <c r="G84" s="57" t="str" cm="1">
        <f t="array" ref="G84">numtext(F84)</f>
        <v>CERO PESOS 00/100 M.N.</v>
      </c>
      <c r="H84" s="35">
        <f t="shared" si="6"/>
        <v>0</v>
      </c>
    </row>
    <row r="85" spans="1:8" ht="45">
      <c r="A85" s="30"/>
      <c r="B85" s="31" t="s">
        <v>162</v>
      </c>
      <c r="C85" s="36" t="s">
        <v>113</v>
      </c>
      <c r="D85" s="25" t="s">
        <v>29</v>
      </c>
      <c r="E85" s="59">
        <v>19.74</v>
      </c>
      <c r="F85" s="74"/>
      <c r="G85" s="57" t="str" cm="1">
        <f t="array" ref="G85">numtext(F85)</f>
        <v>CERO PESOS 00/100 M.N.</v>
      </c>
      <c r="H85" s="35">
        <f t="shared" si="6"/>
        <v>0</v>
      </c>
    </row>
    <row r="86" spans="1:8" ht="60">
      <c r="A86" s="30"/>
      <c r="B86" s="31" t="s">
        <v>163</v>
      </c>
      <c r="C86" s="36" t="s">
        <v>115</v>
      </c>
      <c r="D86" s="25" t="s">
        <v>29</v>
      </c>
      <c r="E86" s="59">
        <v>49.33</v>
      </c>
      <c r="F86" s="74"/>
      <c r="G86" s="57" t="str" cm="1">
        <f t="array" ref="G86">numtext(F86)</f>
        <v>CERO PESOS 00/100 M.N.</v>
      </c>
      <c r="H86" s="35">
        <f t="shared" si="6"/>
        <v>0</v>
      </c>
    </row>
    <row r="87" spans="1:8" ht="45">
      <c r="A87" s="30"/>
      <c r="B87" s="31" t="s">
        <v>164</v>
      </c>
      <c r="C87" s="36" t="s">
        <v>165</v>
      </c>
      <c r="D87" s="25" t="s">
        <v>31</v>
      </c>
      <c r="E87" s="59">
        <v>501.43</v>
      </c>
      <c r="F87" s="74"/>
      <c r="G87" s="57" t="str" cm="1">
        <f t="array" ref="G87">numtext(F87)</f>
        <v>CERO PESOS 00/100 M.N.</v>
      </c>
      <c r="H87" s="35">
        <f t="shared" si="6"/>
        <v>0</v>
      </c>
    </row>
    <row r="88" spans="1:8" ht="45">
      <c r="A88" s="30"/>
      <c r="B88" s="31" t="s">
        <v>166</v>
      </c>
      <c r="C88" s="36" t="s">
        <v>167</v>
      </c>
      <c r="D88" s="25" t="s">
        <v>22</v>
      </c>
      <c r="E88" s="59">
        <v>5</v>
      </c>
      <c r="F88" s="74"/>
      <c r="G88" s="57" t="str" cm="1">
        <f t="array" ref="G88">numtext(F88)</f>
        <v>CERO PESOS 00/100 M.N.</v>
      </c>
      <c r="H88" s="35">
        <f t="shared" si="6"/>
        <v>0</v>
      </c>
    </row>
    <row r="89" spans="1:8" ht="45">
      <c r="A89" s="30"/>
      <c r="B89" s="31" t="s">
        <v>168</v>
      </c>
      <c r="C89" s="36" t="s">
        <v>169</v>
      </c>
      <c r="D89" s="25" t="s">
        <v>22</v>
      </c>
      <c r="E89" s="59">
        <v>16</v>
      </c>
      <c r="F89" s="74"/>
      <c r="G89" s="57" t="str" cm="1">
        <f t="array" ref="G89">numtext(F89)</f>
        <v>CERO PESOS 00/100 M.N.</v>
      </c>
      <c r="H89" s="35">
        <f t="shared" si="6"/>
        <v>0</v>
      </c>
    </row>
    <row r="90" spans="2:8" ht="15">
      <c r="B90" s="71" t="s">
        <v>170</v>
      </c>
      <c r="C90" s="72" t="s">
        <v>171</v>
      </c>
      <c r="D90" s="25"/>
      <c r="E90" s="44">
        <v>0</v>
      </c>
      <c r="F90" s="75"/>
      <c r="G90" s="34"/>
      <c r="H90" s="73">
        <f>SUM(H91:H95)</f>
        <v>0</v>
      </c>
    </row>
    <row r="91" spans="1:8" ht="45">
      <c r="A91" s="30"/>
      <c r="B91" s="31" t="s">
        <v>172</v>
      </c>
      <c r="C91" s="36" t="s">
        <v>173</v>
      </c>
      <c r="D91" s="25" t="s">
        <v>22</v>
      </c>
      <c r="E91" s="59">
        <v>5</v>
      </c>
      <c r="F91" s="74"/>
      <c r="G91" s="57" t="str" cm="1">
        <f t="array" ref="G91">numtext(F91)</f>
        <v>CERO PESOS 00/100 M.N.</v>
      </c>
      <c r="H91" s="35">
        <f t="shared" si="7" ref="H91:H95">+ROUND(F91*E91,2)</f>
        <v>0</v>
      </c>
    </row>
    <row r="92" spans="1:8" ht="45">
      <c r="A92" s="30"/>
      <c r="B92" s="31" t="s">
        <v>174</v>
      </c>
      <c r="C92" s="36" t="s">
        <v>175</v>
      </c>
      <c r="D92" s="25" t="s">
        <v>22</v>
      </c>
      <c r="E92" s="59">
        <v>22</v>
      </c>
      <c r="F92" s="74"/>
      <c r="G92" s="57" t="str" cm="1">
        <f t="array" ref="G92">numtext(F92)</f>
        <v>CERO PESOS 00/100 M.N.</v>
      </c>
      <c r="H92" s="35">
        <f t="shared" si="7"/>
        <v>0</v>
      </c>
    </row>
    <row r="93" spans="1:8" ht="30">
      <c r="A93" s="30"/>
      <c r="B93" s="31" t="s">
        <v>176</v>
      </c>
      <c r="C93" s="36" t="s">
        <v>177</v>
      </c>
      <c r="D93" s="25" t="s">
        <v>22</v>
      </c>
      <c r="E93" s="59">
        <v>22</v>
      </c>
      <c r="F93" s="74"/>
      <c r="G93" s="57" t="str" cm="1">
        <f t="array" ref="G93">numtext(F93)</f>
        <v>CERO PESOS 00/100 M.N.</v>
      </c>
      <c r="H93" s="35">
        <f t="shared" si="7"/>
        <v>0</v>
      </c>
    </row>
    <row r="94" spans="1:8" ht="30">
      <c r="A94" s="30"/>
      <c r="B94" s="31" t="s">
        <v>178</v>
      </c>
      <c r="C94" s="36" t="s">
        <v>179</v>
      </c>
      <c r="D94" s="25" t="s">
        <v>22</v>
      </c>
      <c r="E94" s="59">
        <v>4</v>
      </c>
      <c r="F94" s="74"/>
      <c r="G94" s="57" t="str" cm="1">
        <f t="array" ref="G94">numtext(F94)</f>
        <v>CERO PESOS 00/100 M.N.</v>
      </c>
      <c r="H94" s="35">
        <f t="shared" si="7"/>
        <v>0</v>
      </c>
    </row>
    <row r="95" spans="1:8" ht="30">
      <c r="A95" s="30"/>
      <c r="B95" s="31" t="s">
        <v>180</v>
      </c>
      <c r="C95" s="36" t="s">
        <v>181</v>
      </c>
      <c r="D95" s="25" t="s">
        <v>22</v>
      </c>
      <c r="E95" s="59">
        <v>2</v>
      </c>
      <c r="F95" s="74"/>
      <c r="G95" s="57" t="str" cm="1">
        <f t="array" ref="G95">numtext(F95)</f>
        <v>CERO PESOS 00/100 M.N.</v>
      </c>
      <c r="H95" s="35">
        <f t="shared" si="7"/>
        <v>0</v>
      </c>
    </row>
    <row r="96" spans="2:9" s="26" customFormat="1" ht="15">
      <c r="B96" s="27" t="s">
        <v>32</v>
      </c>
      <c r="C96" s="27" t="s">
        <v>182</v>
      </c>
      <c r="D96" s="28"/>
      <c r="E96" s="58">
        <v>0</v>
      </c>
      <c r="F96" s="76"/>
      <c r="G96" s="51"/>
      <c r="H96" s="29">
        <f>H97+H104+H107+H119+H125</f>
        <v>0</v>
      </c>
      <c r="I96" s="4"/>
    </row>
    <row r="97" spans="2:8" ht="15">
      <c r="B97" s="71" t="s">
        <v>46</v>
      </c>
      <c r="C97" s="72" t="s">
        <v>42</v>
      </c>
      <c r="D97" s="25"/>
      <c r="E97" s="44">
        <v>0</v>
      </c>
      <c r="F97" s="75"/>
      <c r="G97" s="34"/>
      <c r="H97" s="73">
        <f>SUM(H98:H103)</f>
        <v>0</v>
      </c>
    </row>
    <row r="98" spans="1:8" ht="45">
      <c r="A98" s="30"/>
      <c r="B98" s="31" t="s">
        <v>183</v>
      </c>
      <c r="C98" s="36" t="s">
        <v>184</v>
      </c>
      <c r="D98" s="25" t="s">
        <v>38</v>
      </c>
      <c r="E98" s="59">
        <v>383.67</v>
      </c>
      <c r="F98" s="74"/>
      <c r="G98" s="57" t="str" cm="1">
        <f t="array" ref="G98">numtext(F98)</f>
        <v>CERO PESOS 00/100 M.N.</v>
      </c>
      <c r="H98" s="35">
        <f t="shared" si="8" ref="H98:H103">+ROUND(F98*E98,2)</f>
        <v>0</v>
      </c>
    </row>
    <row r="99" spans="1:8" ht="45">
      <c r="A99" s="30"/>
      <c r="B99" s="31" t="s">
        <v>185</v>
      </c>
      <c r="C99" s="36" t="s">
        <v>186</v>
      </c>
      <c r="D99" s="25" t="s">
        <v>38</v>
      </c>
      <c r="E99" s="59">
        <v>146.44</v>
      </c>
      <c r="F99" s="74"/>
      <c r="G99" s="57" t="str" cm="1">
        <f t="array" ref="G99">numtext(F99)</f>
        <v>CERO PESOS 00/100 M.N.</v>
      </c>
      <c r="H99" s="35">
        <f t="shared" si="8"/>
        <v>0</v>
      </c>
    </row>
    <row r="100" spans="1:8" ht="45">
      <c r="A100" s="30"/>
      <c r="B100" s="31" t="s">
        <v>187</v>
      </c>
      <c r="C100" s="36" t="s">
        <v>188</v>
      </c>
      <c r="D100" s="25" t="s">
        <v>38</v>
      </c>
      <c r="E100" s="59">
        <v>37.01</v>
      </c>
      <c r="F100" s="74"/>
      <c r="G100" s="57" t="str" cm="1">
        <f t="array" ref="G100">numtext(F100)</f>
        <v>CERO PESOS 00/100 M.N.</v>
      </c>
      <c r="H100" s="35">
        <f t="shared" si="8"/>
        <v>0</v>
      </c>
    </row>
    <row r="101" spans="1:8" ht="45">
      <c r="A101" s="30"/>
      <c r="B101" s="31" t="s">
        <v>189</v>
      </c>
      <c r="C101" s="36" t="s">
        <v>190</v>
      </c>
      <c r="D101" s="25" t="s">
        <v>38</v>
      </c>
      <c r="E101" s="59">
        <v>98.64</v>
      </c>
      <c r="F101" s="74"/>
      <c r="G101" s="57" t="str" cm="1">
        <f t="array" ref="G101">numtext(F101)</f>
        <v>CERO PESOS 00/100 M.N.</v>
      </c>
      <c r="H101" s="35">
        <f t="shared" si="8"/>
        <v>0</v>
      </c>
    </row>
    <row r="102" spans="1:8" ht="45">
      <c r="A102" s="30"/>
      <c r="B102" s="31" t="s">
        <v>191</v>
      </c>
      <c r="C102" s="36" t="s">
        <v>71</v>
      </c>
      <c r="D102" s="25" t="s">
        <v>38</v>
      </c>
      <c r="E102" s="59">
        <v>1092.62</v>
      </c>
      <c r="F102" s="74"/>
      <c r="G102" s="57" t="str" cm="1">
        <f t="array" ref="G102">numtext(F102)</f>
        <v>CERO PESOS 00/100 M.N.</v>
      </c>
      <c r="H102" s="35">
        <f t="shared" si="8"/>
        <v>0</v>
      </c>
    </row>
    <row r="103" spans="1:8" ht="45">
      <c r="A103" s="30"/>
      <c r="B103" s="31" t="s">
        <v>192</v>
      </c>
      <c r="C103" s="36" t="s">
        <v>73</v>
      </c>
      <c r="D103" s="25" t="s">
        <v>39</v>
      </c>
      <c r="E103" s="59">
        <v>10925.76</v>
      </c>
      <c r="F103" s="74"/>
      <c r="G103" s="57" t="str" cm="1">
        <f t="array" ref="G103">numtext(F103)</f>
        <v>CERO PESOS 00/100 M.N.</v>
      </c>
      <c r="H103" s="35">
        <f t="shared" si="8"/>
        <v>0</v>
      </c>
    </row>
    <row r="104" spans="2:8" ht="15">
      <c r="B104" s="71" t="s">
        <v>47</v>
      </c>
      <c r="C104" s="72" t="s">
        <v>193</v>
      </c>
      <c r="D104" s="25"/>
      <c r="E104" s="44">
        <v>0</v>
      </c>
      <c r="F104" s="75"/>
      <c r="G104" s="34"/>
      <c r="H104" s="73">
        <f>SUM(H105:H106)</f>
        <v>0</v>
      </c>
    </row>
    <row r="105" spans="1:8" ht="60">
      <c r="A105" s="30"/>
      <c r="B105" s="31" t="s">
        <v>194</v>
      </c>
      <c r="C105" s="36" t="s">
        <v>195</v>
      </c>
      <c r="D105" s="25" t="s">
        <v>33</v>
      </c>
      <c r="E105" s="59">
        <v>85.99</v>
      </c>
      <c r="F105" s="74"/>
      <c r="G105" s="57" t="str" cm="1">
        <f t="array" ref="G105">numtext(F105)</f>
        <v>CERO PESOS 00/100 M.N.</v>
      </c>
      <c r="H105" s="35">
        <f t="shared" si="9" ref="H105:H106">+ROUND(F105*E105,2)</f>
        <v>0</v>
      </c>
    </row>
    <row r="106" spans="1:8" ht="60">
      <c r="A106" s="30"/>
      <c r="B106" s="31" t="s">
        <v>196</v>
      </c>
      <c r="C106" s="36" t="s">
        <v>197</v>
      </c>
      <c r="D106" s="25" t="s">
        <v>38</v>
      </c>
      <c r="E106" s="59">
        <v>429.98</v>
      </c>
      <c r="F106" s="74"/>
      <c r="G106" s="57" t="str" cm="1">
        <f t="array" ref="G106">numtext(F106)</f>
        <v>CERO PESOS 00/100 M.N.</v>
      </c>
      <c r="H106" s="35">
        <f t="shared" si="9"/>
        <v>0</v>
      </c>
    </row>
    <row r="107" spans="2:8" ht="15">
      <c r="B107" s="71" t="s">
        <v>198</v>
      </c>
      <c r="C107" s="72" t="s">
        <v>199</v>
      </c>
      <c r="D107" s="25"/>
      <c r="E107" s="44">
        <v>0</v>
      </c>
      <c r="F107" s="75"/>
      <c r="G107" s="34"/>
      <c r="H107" s="73">
        <f>SUM(H108:H118)</f>
        <v>0</v>
      </c>
    </row>
    <row r="108" spans="1:8" ht="45">
      <c r="A108" s="30"/>
      <c r="B108" s="31" t="s">
        <v>200</v>
      </c>
      <c r="C108" s="36" t="s">
        <v>201</v>
      </c>
      <c r="D108" s="25" t="s">
        <v>33</v>
      </c>
      <c r="E108" s="59">
        <v>3936.27</v>
      </c>
      <c r="F108" s="74"/>
      <c r="G108" s="57" t="str" cm="1">
        <f t="array" ref="G108">numtext(F108)</f>
        <v>CERO PESOS 00/100 M.N.</v>
      </c>
      <c r="H108" s="35">
        <f t="shared" si="10" ref="H108:H118">+ROUND(F108*E108,2)</f>
        <v>0</v>
      </c>
    </row>
    <row r="109" spans="1:8" ht="45">
      <c r="A109" s="30"/>
      <c r="B109" s="31" t="s">
        <v>202</v>
      </c>
      <c r="C109" s="36" t="s">
        <v>203</v>
      </c>
      <c r="D109" s="25" t="s">
        <v>38</v>
      </c>
      <c r="E109" s="59">
        <v>537.48</v>
      </c>
      <c r="F109" s="74"/>
      <c r="G109" s="57" t="str" cm="1">
        <f t="array" ref="G109">numtext(F109)</f>
        <v>CERO PESOS 00/100 M.N.</v>
      </c>
      <c r="H109" s="35">
        <f t="shared" si="10"/>
        <v>0</v>
      </c>
    </row>
    <row r="110" spans="1:8" ht="45">
      <c r="A110" s="30"/>
      <c r="B110" s="31" t="s">
        <v>204</v>
      </c>
      <c r="C110" s="36" t="s">
        <v>205</v>
      </c>
      <c r="D110" s="25" t="s">
        <v>33</v>
      </c>
      <c r="E110" s="59">
        <v>2149.84</v>
      </c>
      <c r="F110" s="74"/>
      <c r="G110" s="57" t="str" cm="1">
        <f t="array" ref="G110">numtext(F110)</f>
        <v>CERO PESOS 00/100 M.N.</v>
      </c>
      <c r="H110" s="35">
        <f t="shared" si="10"/>
        <v>0</v>
      </c>
    </row>
    <row r="111" spans="1:8" ht="90">
      <c r="A111" s="30"/>
      <c r="B111" s="31" t="s">
        <v>206</v>
      </c>
      <c r="C111" s="36" t="s">
        <v>207</v>
      </c>
      <c r="D111" s="25" t="s">
        <v>31</v>
      </c>
      <c r="E111" s="59">
        <v>2213.05</v>
      </c>
      <c r="F111" s="74"/>
      <c r="G111" s="57" t="str" cm="1">
        <f t="array" ref="G111">numtext(F111)</f>
        <v>CERO PESOS 00/100 M.N.</v>
      </c>
      <c r="H111" s="35">
        <f t="shared" si="10"/>
        <v>0</v>
      </c>
    </row>
    <row r="112" spans="1:8" ht="45">
      <c r="A112" s="30"/>
      <c r="B112" s="31" t="s">
        <v>208</v>
      </c>
      <c r="C112" s="36" t="s">
        <v>209</v>
      </c>
      <c r="D112" s="25" t="s">
        <v>31</v>
      </c>
      <c r="E112" s="59">
        <v>1225.98</v>
      </c>
      <c r="F112" s="74"/>
      <c r="G112" s="57" t="str" cm="1">
        <f t="array" ref="G112">numtext(F112)</f>
        <v>CERO PESOS 00/100 M.N.</v>
      </c>
      <c r="H112" s="35">
        <f t="shared" si="10"/>
        <v>0</v>
      </c>
    </row>
    <row r="113" spans="1:8" ht="120">
      <c r="A113" s="30"/>
      <c r="B113" s="31" t="s">
        <v>210</v>
      </c>
      <c r="C113" s="36" t="s">
        <v>211</v>
      </c>
      <c r="D113" s="25" t="s">
        <v>29</v>
      </c>
      <c r="E113" s="59">
        <v>552.03</v>
      </c>
      <c r="F113" s="74"/>
      <c r="G113" s="57" t="str" cm="1">
        <f t="array" ref="G113">numtext(F113)</f>
        <v>CERO PESOS 00/100 M.N.</v>
      </c>
      <c r="H113" s="35">
        <f t="shared" si="10"/>
        <v>0</v>
      </c>
    </row>
    <row r="114" spans="1:8" ht="105">
      <c r="A114" s="30"/>
      <c r="B114" s="31" t="s">
        <v>212</v>
      </c>
      <c r="C114" s="36" t="s">
        <v>213</v>
      </c>
      <c r="D114" s="25" t="s">
        <v>33</v>
      </c>
      <c r="E114" s="59">
        <v>4.08</v>
      </c>
      <c r="F114" s="74"/>
      <c r="G114" s="57" t="str" cm="1">
        <f t="array" ref="G114">numtext(F114)</f>
        <v>CERO PESOS 00/100 M.N.</v>
      </c>
      <c r="H114" s="35">
        <f t="shared" si="10"/>
        <v>0</v>
      </c>
    </row>
    <row r="115" spans="1:8" ht="45">
      <c r="A115" s="30"/>
      <c r="B115" s="31" t="s">
        <v>214</v>
      </c>
      <c r="C115" s="36" t="s">
        <v>215</v>
      </c>
      <c r="D115" s="25" t="s">
        <v>33</v>
      </c>
      <c r="E115" s="59">
        <v>1710.12</v>
      </c>
      <c r="F115" s="74"/>
      <c r="G115" s="57" t="str" cm="1">
        <f t="array" ref="G115">numtext(F115)</f>
        <v>CERO PESOS 00/100 M.N.</v>
      </c>
      <c r="H115" s="35">
        <f t="shared" si="10"/>
        <v>0</v>
      </c>
    </row>
    <row r="116" spans="1:8" ht="45">
      <c r="A116" s="30"/>
      <c r="B116" s="31" t="s">
        <v>216</v>
      </c>
      <c r="C116" s="36" t="s">
        <v>217</v>
      </c>
      <c r="D116" s="25" t="s">
        <v>33</v>
      </c>
      <c r="E116" s="59">
        <v>1.58</v>
      </c>
      <c r="F116" s="74"/>
      <c r="G116" s="57" t="str" cm="1">
        <f t="array" ref="G116">numtext(F116)</f>
        <v>CERO PESOS 00/100 M.N.</v>
      </c>
      <c r="H116" s="35">
        <f t="shared" si="10"/>
        <v>0</v>
      </c>
    </row>
    <row r="117" spans="1:8" ht="30">
      <c r="A117" s="30"/>
      <c r="B117" s="31" t="s">
        <v>218</v>
      </c>
      <c r="C117" s="36" t="s">
        <v>219</v>
      </c>
      <c r="D117" s="25" t="s">
        <v>29</v>
      </c>
      <c r="E117" s="59">
        <v>1089.81</v>
      </c>
      <c r="F117" s="74"/>
      <c r="G117" s="57" t="str" cm="1">
        <f t="array" ref="G117">numtext(F117)</f>
        <v>CERO PESOS 00/100 M.N.</v>
      </c>
      <c r="H117" s="35">
        <f t="shared" si="10"/>
        <v>0</v>
      </c>
    </row>
    <row r="118" spans="1:8" ht="75">
      <c r="A118" s="30"/>
      <c r="B118" s="31" t="s">
        <v>220</v>
      </c>
      <c r="C118" s="36" t="s">
        <v>221</v>
      </c>
      <c r="D118" s="25" t="s">
        <v>29</v>
      </c>
      <c r="E118" s="59">
        <v>1089.81</v>
      </c>
      <c r="F118" s="74"/>
      <c r="G118" s="57" t="str" cm="1">
        <f t="array" ref="G118">numtext(F118)</f>
        <v>CERO PESOS 00/100 M.N.</v>
      </c>
      <c r="H118" s="35">
        <f t="shared" si="10"/>
        <v>0</v>
      </c>
    </row>
    <row r="119" spans="2:8" ht="15">
      <c r="B119" s="71" t="s">
        <v>222</v>
      </c>
      <c r="C119" s="72" t="s">
        <v>223</v>
      </c>
      <c r="D119" s="25"/>
      <c r="E119" s="44">
        <v>0</v>
      </c>
      <c r="F119" s="75"/>
      <c r="G119" s="34"/>
      <c r="H119" s="73">
        <f>SUM(H120:H124)</f>
        <v>0</v>
      </c>
    </row>
    <row r="120" spans="1:8" ht="45">
      <c r="A120" s="30"/>
      <c r="B120" s="31" t="s">
        <v>224</v>
      </c>
      <c r="C120" s="36" t="s">
        <v>59</v>
      </c>
      <c r="D120" s="25" t="s">
        <v>38</v>
      </c>
      <c r="E120" s="59">
        <v>1.58</v>
      </c>
      <c r="F120" s="74"/>
      <c r="G120" s="57" t="str" cm="1">
        <f t="array" ref="G120">numtext(F120)</f>
        <v>CERO PESOS 00/100 M.N.</v>
      </c>
      <c r="H120" s="35">
        <f t="shared" si="11" ref="H120:H124">+ROUND(F120*E120,2)</f>
        <v>0</v>
      </c>
    </row>
    <row r="121" spans="1:8" ht="45">
      <c r="A121" s="30"/>
      <c r="B121" s="31" t="s">
        <v>225</v>
      </c>
      <c r="C121" s="36" t="s">
        <v>67</v>
      </c>
      <c r="D121" s="25" t="s">
        <v>38</v>
      </c>
      <c r="E121" s="59">
        <v>0.16</v>
      </c>
      <c r="F121" s="74"/>
      <c r="G121" s="57" t="str" cm="1">
        <f t="array" ref="G121">numtext(F121)</f>
        <v>CERO PESOS 00/100 M.N.</v>
      </c>
      <c r="H121" s="35">
        <f t="shared" si="11"/>
        <v>0</v>
      </c>
    </row>
    <row r="122" spans="1:8" ht="45">
      <c r="A122" s="30"/>
      <c r="B122" s="31" t="s">
        <v>226</v>
      </c>
      <c r="C122" s="36" t="s">
        <v>227</v>
      </c>
      <c r="D122" s="25" t="s">
        <v>33</v>
      </c>
      <c r="E122" s="59">
        <v>976.29</v>
      </c>
      <c r="F122" s="74"/>
      <c r="G122" s="57" t="str" cm="1">
        <f t="array" ref="G122">numtext(F122)</f>
        <v>CERO PESOS 00/100 M.N.</v>
      </c>
      <c r="H122" s="35">
        <f t="shared" si="11"/>
        <v>0</v>
      </c>
    </row>
    <row r="123" spans="1:8" ht="60">
      <c r="A123" s="30"/>
      <c r="B123" s="31" t="s">
        <v>228</v>
      </c>
      <c r="C123" s="36" t="s">
        <v>229</v>
      </c>
      <c r="D123" s="25" t="s">
        <v>33</v>
      </c>
      <c r="E123" s="59">
        <v>602.92</v>
      </c>
      <c r="F123" s="74"/>
      <c r="G123" s="57" t="str" cm="1">
        <f t="array" ref="G123">numtext(F123)</f>
        <v>CERO PESOS 00/100 M.N.</v>
      </c>
      <c r="H123" s="35">
        <f t="shared" si="11"/>
        <v>0</v>
      </c>
    </row>
    <row r="124" spans="1:8" ht="75">
      <c r="A124" s="30"/>
      <c r="B124" s="31" t="s">
        <v>230</v>
      </c>
      <c r="C124" s="36" t="s">
        <v>231</v>
      </c>
      <c r="D124" s="25" t="s">
        <v>33</v>
      </c>
      <c r="E124" s="59">
        <v>589.64</v>
      </c>
      <c r="F124" s="74"/>
      <c r="G124" s="57" t="str" cm="1">
        <f t="array" ref="G124">numtext(F124)</f>
        <v>CERO PESOS 00/100 M.N.</v>
      </c>
      <c r="H124" s="35">
        <f t="shared" si="11"/>
        <v>0</v>
      </c>
    </row>
    <row r="125" spans="2:8" ht="15">
      <c r="B125" s="71" t="s">
        <v>232</v>
      </c>
      <c r="C125" s="72" t="s">
        <v>233</v>
      </c>
      <c r="D125" s="25"/>
      <c r="E125" s="44">
        <v>0</v>
      </c>
      <c r="F125" s="75"/>
      <c r="G125" s="34"/>
      <c r="H125" s="73">
        <f>SUM(H126:H133)</f>
        <v>0</v>
      </c>
    </row>
    <row r="126" spans="1:8" ht="60">
      <c r="A126" s="30"/>
      <c r="B126" s="31" t="s">
        <v>234</v>
      </c>
      <c r="C126" s="36" t="s">
        <v>235</v>
      </c>
      <c r="D126" s="25" t="s">
        <v>33</v>
      </c>
      <c r="E126" s="59">
        <v>145.11</v>
      </c>
      <c r="F126" s="74"/>
      <c r="G126" s="57" t="str" cm="1">
        <f t="array" ref="G126">numtext(F126)</f>
        <v>CERO PESOS 00/100 M.N.</v>
      </c>
      <c r="H126" s="35">
        <f t="shared" si="12" ref="H126:H133">+ROUND(F126*E126,2)</f>
        <v>0</v>
      </c>
    </row>
    <row r="127" spans="1:8" ht="60">
      <c r="A127" s="30"/>
      <c r="B127" s="31" t="s">
        <v>236</v>
      </c>
      <c r="C127" s="36" t="s">
        <v>237</v>
      </c>
      <c r="D127" s="25" t="s">
        <v>33</v>
      </c>
      <c r="E127" s="59">
        <v>252.92</v>
      </c>
      <c r="F127" s="74"/>
      <c r="G127" s="57" t="str" cm="1">
        <f t="array" ref="G127">numtext(F127)</f>
        <v>CERO PESOS 00/100 M.N.</v>
      </c>
      <c r="H127" s="35">
        <f t="shared" si="12"/>
        <v>0</v>
      </c>
    </row>
    <row r="128" spans="1:8" ht="60">
      <c r="A128" s="30"/>
      <c r="B128" s="31" t="s">
        <v>238</v>
      </c>
      <c r="C128" s="36" t="s">
        <v>239</v>
      </c>
      <c r="D128" s="25" t="s">
        <v>33</v>
      </c>
      <c r="E128" s="59">
        <v>59.76</v>
      </c>
      <c r="F128" s="74"/>
      <c r="G128" s="57" t="str" cm="1">
        <f t="array" ref="G128">numtext(F128)</f>
        <v>CERO PESOS 00/100 M.N.</v>
      </c>
      <c r="H128" s="35">
        <f t="shared" si="12"/>
        <v>0</v>
      </c>
    </row>
    <row r="129" spans="1:8" ht="60">
      <c r="A129" s="30"/>
      <c r="B129" s="31" t="s">
        <v>240</v>
      </c>
      <c r="C129" s="36" t="s">
        <v>241</v>
      </c>
      <c r="D129" s="25" t="s">
        <v>33</v>
      </c>
      <c r="E129" s="59">
        <v>145.11</v>
      </c>
      <c r="F129" s="74"/>
      <c r="G129" s="57" t="str" cm="1">
        <f t="array" ref="G129">numtext(F129)</f>
        <v>CERO PESOS 00/100 M.N.</v>
      </c>
      <c r="H129" s="35">
        <f t="shared" si="12"/>
        <v>0</v>
      </c>
    </row>
    <row r="130" spans="1:8" ht="75">
      <c r="A130" s="30"/>
      <c r="B130" s="31" t="s">
        <v>242</v>
      </c>
      <c r="C130" s="36" t="s">
        <v>243</v>
      </c>
      <c r="D130" s="25" t="s">
        <v>33</v>
      </c>
      <c r="E130" s="59">
        <v>17.20</v>
      </c>
      <c r="F130" s="74"/>
      <c r="G130" s="57" t="str" cm="1">
        <f t="array" ref="G130">numtext(F130)</f>
        <v>CERO PESOS 00/100 M.N.</v>
      </c>
      <c r="H130" s="35">
        <f t="shared" si="12"/>
        <v>0</v>
      </c>
    </row>
    <row r="131" spans="1:8" ht="45">
      <c r="A131" s="30"/>
      <c r="B131" s="31" t="s">
        <v>244</v>
      </c>
      <c r="C131" s="36" t="s">
        <v>245</v>
      </c>
      <c r="D131" s="25" t="s">
        <v>22</v>
      </c>
      <c r="E131" s="59">
        <v>10</v>
      </c>
      <c r="F131" s="74"/>
      <c r="G131" s="57" t="str" cm="1">
        <f t="array" ref="G131">numtext(F131)</f>
        <v>CERO PESOS 00/100 M.N.</v>
      </c>
      <c r="H131" s="35">
        <f t="shared" si="12"/>
        <v>0</v>
      </c>
    </row>
    <row r="132" spans="1:8" ht="120">
      <c r="A132" s="30"/>
      <c r="B132" s="31" t="s">
        <v>246</v>
      </c>
      <c r="C132" s="36" t="s">
        <v>247</v>
      </c>
      <c r="D132" s="25" t="s">
        <v>22</v>
      </c>
      <c r="E132" s="59">
        <v>16</v>
      </c>
      <c r="F132" s="74"/>
      <c r="G132" s="57" t="str" cm="1">
        <f t="array" ref="G132">numtext(F132)</f>
        <v>CERO PESOS 00/100 M.N.</v>
      </c>
      <c r="H132" s="35">
        <f t="shared" si="12"/>
        <v>0</v>
      </c>
    </row>
    <row r="133" spans="1:8" ht="75">
      <c r="A133" s="30"/>
      <c r="B133" s="31" t="s">
        <v>248</v>
      </c>
      <c r="C133" s="36" t="s">
        <v>249</v>
      </c>
      <c r="D133" s="25" t="s">
        <v>33</v>
      </c>
      <c r="E133" s="59">
        <v>203.63</v>
      </c>
      <c r="F133" s="74"/>
      <c r="G133" s="57" t="str" cm="1">
        <f t="array" ref="G133">numtext(F133)</f>
        <v>CERO PESOS 00/100 M.N.</v>
      </c>
      <c r="H133" s="35">
        <f t="shared" si="12"/>
        <v>0</v>
      </c>
    </row>
    <row r="134" spans="2:9" s="26" customFormat="1" ht="15">
      <c r="B134" s="27" t="s">
        <v>34</v>
      </c>
      <c r="C134" s="27" t="s">
        <v>250</v>
      </c>
      <c r="D134" s="28"/>
      <c r="E134" s="58">
        <v>0</v>
      </c>
      <c r="F134" s="76"/>
      <c r="G134" s="51"/>
      <c r="H134" s="29">
        <f>H135+H144+H165</f>
        <v>0</v>
      </c>
      <c r="I134" s="4"/>
    </row>
    <row r="135" spans="2:8" ht="15">
      <c r="B135" s="71" t="s">
        <v>40</v>
      </c>
      <c r="C135" s="72" t="s">
        <v>42</v>
      </c>
      <c r="D135" s="25"/>
      <c r="E135" s="44">
        <v>0</v>
      </c>
      <c r="F135" s="75"/>
      <c r="G135" s="34"/>
      <c r="H135" s="73">
        <f>SUM(H136:H143)</f>
        <v>0</v>
      </c>
    </row>
    <row r="136" spans="1:8" ht="45">
      <c r="A136" s="30"/>
      <c r="B136" s="31" t="s">
        <v>251</v>
      </c>
      <c r="C136" s="36" t="s">
        <v>252</v>
      </c>
      <c r="D136" s="25" t="s">
        <v>29</v>
      </c>
      <c r="E136" s="59">
        <v>379.40</v>
      </c>
      <c r="F136" s="74"/>
      <c r="G136" s="57" t="str" cm="1">
        <f t="array" ref="G136">numtext(F136)</f>
        <v>CERO PESOS 00/100 M.N.</v>
      </c>
      <c r="H136" s="35">
        <f t="shared" si="13" ref="H136:H143">+ROUND(F136*E136,2)</f>
        <v>0</v>
      </c>
    </row>
    <row r="137" spans="1:8" ht="45">
      <c r="A137" s="30"/>
      <c r="B137" s="31" t="s">
        <v>253</v>
      </c>
      <c r="C137" s="36" t="s">
        <v>254</v>
      </c>
      <c r="D137" s="25" t="s">
        <v>22</v>
      </c>
      <c r="E137" s="59">
        <v>3</v>
      </c>
      <c r="F137" s="74"/>
      <c r="G137" s="57" t="str" cm="1">
        <f t="array" ref="G137">numtext(F137)</f>
        <v>CERO PESOS 00/100 M.N.</v>
      </c>
      <c r="H137" s="35">
        <f t="shared" si="13"/>
        <v>0</v>
      </c>
    </row>
    <row r="138" spans="1:8" ht="30">
      <c r="A138" s="30"/>
      <c r="B138" s="31" t="s">
        <v>255</v>
      </c>
      <c r="C138" s="36" t="s">
        <v>256</v>
      </c>
      <c r="D138" s="25" t="s">
        <v>22</v>
      </c>
      <c r="E138" s="59">
        <v>3</v>
      </c>
      <c r="F138" s="74"/>
      <c r="G138" s="57" t="str" cm="1">
        <f t="array" ref="G138">numtext(F138)</f>
        <v>CERO PESOS 00/100 M.N.</v>
      </c>
      <c r="H138" s="35">
        <f t="shared" si="13"/>
        <v>0</v>
      </c>
    </row>
    <row r="139" spans="1:8" ht="60">
      <c r="A139" s="30"/>
      <c r="B139" s="31" t="s">
        <v>257</v>
      </c>
      <c r="C139" s="36" t="s">
        <v>258</v>
      </c>
      <c r="D139" s="25" t="s">
        <v>22</v>
      </c>
      <c r="E139" s="59">
        <v>3</v>
      </c>
      <c r="F139" s="74"/>
      <c r="G139" s="57" t="str" cm="1">
        <f t="array" ref="G139">numtext(F139)</f>
        <v>CERO PESOS 00/100 M.N.</v>
      </c>
      <c r="H139" s="35">
        <f t="shared" si="13"/>
        <v>0</v>
      </c>
    </row>
    <row r="140" spans="1:8" ht="60">
      <c r="A140" s="30"/>
      <c r="B140" s="31" t="s">
        <v>259</v>
      </c>
      <c r="C140" s="36" t="s">
        <v>260</v>
      </c>
      <c r="D140" s="25" t="s">
        <v>22</v>
      </c>
      <c r="E140" s="59">
        <v>3</v>
      </c>
      <c r="F140" s="74"/>
      <c r="G140" s="57" t="str" cm="1">
        <f t="array" ref="G140">numtext(F140)</f>
        <v>CERO PESOS 00/100 M.N.</v>
      </c>
      <c r="H140" s="35">
        <f t="shared" si="13"/>
        <v>0</v>
      </c>
    </row>
    <row r="141" spans="1:8" ht="45">
      <c r="A141" s="30"/>
      <c r="B141" s="31" t="s">
        <v>261</v>
      </c>
      <c r="C141" s="36" t="s">
        <v>59</v>
      </c>
      <c r="D141" s="25" t="s">
        <v>38</v>
      </c>
      <c r="E141" s="59">
        <v>24.29</v>
      </c>
      <c r="F141" s="74"/>
      <c r="G141" s="57" t="str" cm="1">
        <f t="array" ref="G141">numtext(F141)</f>
        <v>CERO PESOS 00/100 M.N.</v>
      </c>
      <c r="H141" s="35">
        <f t="shared" si="13"/>
        <v>0</v>
      </c>
    </row>
    <row r="142" spans="1:8" ht="45">
      <c r="A142" s="30"/>
      <c r="B142" s="31" t="s">
        <v>262</v>
      </c>
      <c r="C142" s="36" t="s">
        <v>67</v>
      </c>
      <c r="D142" s="25" t="s">
        <v>38</v>
      </c>
      <c r="E142" s="59">
        <v>1.58</v>
      </c>
      <c r="F142" s="74"/>
      <c r="G142" s="57" t="str" cm="1">
        <f t="array" ref="G142">numtext(F142)</f>
        <v>CERO PESOS 00/100 M.N.</v>
      </c>
      <c r="H142" s="35">
        <f t="shared" si="13"/>
        <v>0</v>
      </c>
    </row>
    <row r="143" spans="1:8" ht="45">
      <c r="A143" s="30"/>
      <c r="B143" s="31" t="s">
        <v>263</v>
      </c>
      <c r="C143" s="36" t="s">
        <v>69</v>
      </c>
      <c r="D143" s="25" t="s">
        <v>38</v>
      </c>
      <c r="E143" s="59">
        <v>24.29</v>
      </c>
      <c r="F143" s="74"/>
      <c r="G143" s="57" t="str" cm="1">
        <f t="array" ref="G143">numtext(F143)</f>
        <v>CERO PESOS 00/100 M.N.</v>
      </c>
      <c r="H143" s="35">
        <f t="shared" si="13"/>
        <v>0</v>
      </c>
    </row>
    <row r="144" spans="2:8" ht="15">
      <c r="B144" s="71" t="s">
        <v>41</v>
      </c>
      <c r="C144" s="72" t="s">
        <v>264</v>
      </c>
      <c r="D144" s="25"/>
      <c r="E144" s="44">
        <v>0</v>
      </c>
      <c r="F144" s="75"/>
      <c r="G144" s="34"/>
      <c r="H144" s="73">
        <f>SUM(H145:H164)</f>
        <v>0</v>
      </c>
    </row>
    <row r="145" spans="1:8" ht="30">
      <c r="A145" s="30"/>
      <c r="B145" s="31" t="s">
        <v>265</v>
      </c>
      <c r="C145" s="36" t="s">
        <v>266</v>
      </c>
      <c r="D145" s="25" t="s">
        <v>38</v>
      </c>
      <c r="E145" s="59">
        <v>0.12</v>
      </c>
      <c r="F145" s="74"/>
      <c r="G145" s="57" t="str" cm="1">
        <f t="array" ref="G145">numtext(F145)</f>
        <v>CERO PESOS 00/100 M.N.</v>
      </c>
      <c r="H145" s="35">
        <f t="shared" si="14" ref="H145:H164">+ROUND(F145*E145,2)</f>
        <v>0</v>
      </c>
    </row>
    <row r="146" spans="1:8" ht="30">
      <c r="A146" s="30"/>
      <c r="B146" s="31" t="s">
        <v>267</v>
      </c>
      <c r="C146" s="36" t="s">
        <v>268</v>
      </c>
      <c r="D146" s="25" t="s">
        <v>29</v>
      </c>
      <c r="E146" s="59">
        <v>379.40</v>
      </c>
      <c r="F146" s="74"/>
      <c r="G146" s="57" t="str" cm="1">
        <f t="array" ref="G146">numtext(F146)</f>
        <v>CERO PESOS 00/100 M.N.</v>
      </c>
      <c r="H146" s="35">
        <f t="shared" si="14"/>
        <v>0</v>
      </c>
    </row>
    <row r="147" spans="1:8" ht="150">
      <c r="A147" s="30"/>
      <c r="B147" s="31" t="s">
        <v>269</v>
      </c>
      <c r="C147" s="36" t="s">
        <v>270</v>
      </c>
      <c r="D147" s="25" t="s">
        <v>22</v>
      </c>
      <c r="E147" s="59">
        <v>16</v>
      </c>
      <c r="F147" s="74"/>
      <c r="G147" s="57" t="str" cm="1">
        <f t="array" ref="G147">numtext(F147)</f>
        <v>CERO PESOS 00/100 M.N.</v>
      </c>
      <c r="H147" s="35">
        <f t="shared" si="14"/>
        <v>0</v>
      </c>
    </row>
    <row r="148" spans="1:8" ht="30">
      <c r="A148" s="30"/>
      <c r="B148" s="31" t="s">
        <v>271</v>
      </c>
      <c r="C148" s="36" t="s">
        <v>272</v>
      </c>
      <c r="D148" s="25" t="s">
        <v>29</v>
      </c>
      <c r="E148" s="59">
        <v>1214.07</v>
      </c>
      <c r="F148" s="74"/>
      <c r="G148" s="57" t="str" cm="1">
        <f t="array" ref="G148">numtext(F148)</f>
        <v>CERO PESOS 00/100 M.N.</v>
      </c>
      <c r="H148" s="35">
        <f t="shared" si="14"/>
        <v>0</v>
      </c>
    </row>
    <row r="149" spans="1:8" ht="30">
      <c r="A149" s="30"/>
      <c r="B149" s="31" t="s">
        <v>273</v>
      </c>
      <c r="C149" s="36" t="s">
        <v>274</v>
      </c>
      <c r="D149" s="25" t="s">
        <v>29</v>
      </c>
      <c r="E149" s="59">
        <v>478.97</v>
      </c>
      <c r="F149" s="74"/>
      <c r="G149" s="57" t="str" cm="1">
        <f t="array" ref="G149">numtext(F149)</f>
        <v>CERO PESOS 00/100 M.N.</v>
      </c>
      <c r="H149" s="35">
        <f t="shared" si="14"/>
        <v>0</v>
      </c>
    </row>
    <row r="150" spans="1:8" ht="30">
      <c r="A150" s="30"/>
      <c r="B150" s="31" t="s">
        <v>275</v>
      </c>
      <c r="C150" s="36" t="s">
        <v>276</v>
      </c>
      <c r="D150" s="25" t="s">
        <v>29</v>
      </c>
      <c r="E150" s="59">
        <v>18.97</v>
      </c>
      <c r="F150" s="74"/>
      <c r="G150" s="57" t="str" cm="1">
        <f t="array" ref="G150">numtext(F150)</f>
        <v>CERO PESOS 00/100 M.N.</v>
      </c>
      <c r="H150" s="35">
        <f t="shared" si="14"/>
        <v>0</v>
      </c>
    </row>
    <row r="151" spans="1:8" ht="60">
      <c r="A151" s="30"/>
      <c r="B151" s="31" t="s">
        <v>277</v>
      </c>
      <c r="C151" s="36" t="s">
        <v>278</v>
      </c>
      <c r="D151" s="25" t="s">
        <v>22</v>
      </c>
      <c r="E151" s="59">
        <v>1</v>
      </c>
      <c r="F151" s="74"/>
      <c r="G151" s="57" t="str" cm="1">
        <f t="array" ref="G151">numtext(F151)</f>
        <v>CERO PESOS 00/100 M.N.</v>
      </c>
      <c r="H151" s="35">
        <f t="shared" si="14"/>
        <v>0</v>
      </c>
    </row>
    <row r="152" spans="1:8" ht="30">
      <c r="A152" s="30"/>
      <c r="B152" s="31" t="s">
        <v>279</v>
      </c>
      <c r="C152" s="36" t="s">
        <v>280</v>
      </c>
      <c r="D152" s="25" t="s">
        <v>22</v>
      </c>
      <c r="E152" s="59">
        <v>48</v>
      </c>
      <c r="F152" s="74"/>
      <c r="G152" s="57" t="str" cm="1">
        <f t="array" ref="G152">numtext(F152)</f>
        <v>CERO PESOS 00/100 M.N.</v>
      </c>
      <c r="H152" s="35">
        <f t="shared" si="14"/>
        <v>0</v>
      </c>
    </row>
    <row r="153" spans="1:8" ht="30">
      <c r="A153" s="30"/>
      <c r="B153" s="31" t="s">
        <v>281</v>
      </c>
      <c r="C153" s="36" t="s">
        <v>282</v>
      </c>
      <c r="D153" s="25" t="s">
        <v>22</v>
      </c>
      <c r="E153" s="59">
        <v>143</v>
      </c>
      <c r="F153" s="74"/>
      <c r="G153" s="57" t="str" cm="1">
        <f t="array" ref="G153">numtext(F153)</f>
        <v>CERO PESOS 00/100 M.N.</v>
      </c>
      <c r="H153" s="35">
        <f t="shared" si="14"/>
        <v>0</v>
      </c>
    </row>
    <row r="154" spans="1:8" ht="60">
      <c r="A154" s="30"/>
      <c r="B154" s="31" t="s">
        <v>283</v>
      </c>
      <c r="C154" s="36" t="s">
        <v>284</v>
      </c>
      <c r="D154" s="25" t="s">
        <v>22</v>
      </c>
      <c r="E154" s="59">
        <v>16</v>
      </c>
      <c r="F154" s="74"/>
      <c r="G154" s="57" t="str" cm="1">
        <f t="array" ref="G154">numtext(F154)</f>
        <v>CERO PESOS 00/100 M.N.</v>
      </c>
      <c r="H154" s="35">
        <f t="shared" si="14"/>
        <v>0</v>
      </c>
    </row>
    <row r="155" spans="1:8" ht="45">
      <c r="A155" s="30"/>
      <c r="B155" s="31" t="s">
        <v>285</v>
      </c>
      <c r="C155" s="36" t="s">
        <v>286</v>
      </c>
      <c r="D155" s="25" t="s">
        <v>38</v>
      </c>
      <c r="E155" s="59">
        <v>2.82</v>
      </c>
      <c r="F155" s="74"/>
      <c r="G155" s="57" t="str" cm="1">
        <f t="array" ref="G155">numtext(F155)</f>
        <v>CERO PESOS 00/100 M.N.</v>
      </c>
      <c r="H155" s="35">
        <f t="shared" si="14"/>
        <v>0</v>
      </c>
    </row>
    <row r="156" spans="1:8" ht="60">
      <c r="A156" s="30"/>
      <c r="B156" s="31" t="s">
        <v>287</v>
      </c>
      <c r="C156" s="36" t="s">
        <v>288</v>
      </c>
      <c r="D156" s="25" t="s">
        <v>22</v>
      </c>
      <c r="E156" s="59">
        <v>16</v>
      </c>
      <c r="F156" s="74"/>
      <c r="G156" s="57" t="str" cm="1">
        <f t="array" ref="G156">numtext(F156)</f>
        <v>CERO PESOS 00/100 M.N.</v>
      </c>
      <c r="H156" s="35">
        <f t="shared" si="14"/>
        <v>0</v>
      </c>
    </row>
    <row r="157" spans="1:8" ht="30">
      <c r="A157" s="30"/>
      <c r="B157" s="31" t="s">
        <v>289</v>
      </c>
      <c r="C157" s="36" t="s">
        <v>290</v>
      </c>
      <c r="D157" s="25" t="s">
        <v>22</v>
      </c>
      <c r="E157" s="59">
        <v>7</v>
      </c>
      <c r="F157" s="74"/>
      <c r="G157" s="57" t="str" cm="1">
        <f t="array" ref="G157">numtext(F157)</f>
        <v>CERO PESOS 00/100 M.N.</v>
      </c>
      <c r="H157" s="35">
        <f t="shared" si="14"/>
        <v>0</v>
      </c>
    </row>
    <row r="158" spans="1:8" ht="30">
      <c r="A158" s="30"/>
      <c r="B158" s="31" t="s">
        <v>291</v>
      </c>
      <c r="C158" s="36" t="s">
        <v>292</v>
      </c>
      <c r="D158" s="25" t="s">
        <v>22</v>
      </c>
      <c r="E158" s="59">
        <v>8</v>
      </c>
      <c r="F158" s="74"/>
      <c r="G158" s="57" t="str" cm="1">
        <f t="array" ref="G158">numtext(F158)</f>
        <v>CERO PESOS 00/100 M.N.</v>
      </c>
      <c r="H158" s="35">
        <f t="shared" si="14"/>
        <v>0</v>
      </c>
    </row>
    <row r="159" spans="1:8" ht="60">
      <c r="A159" s="30"/>
      <c r="B159" s="31" t="s">
        <v>293</v>
      </c>
      <c r="C159" s="36" t="s">
        <v>347</v>
      </c>
      <c r="D159" s="25" t="s">
        <v>22</v>
      </c>
      <c r="E159" s="59">
        <v>8</v>
      </c>
      <c r="F159" s="74"/>
      <c r="G159" s="57" t="str" cm="1">
        <f t="array" ref="G159">numtext(F159)</f>
        <v>CERO PESOS 00/100 M.N.</v>
      </c>
      <c r="H159" s="35">
        <f t="shared" si="14"/>
        <v>0</v>
      </c>
    </row>
    <row r="160" spans="1:8" ht="30">
      <c r="A160" s="30"/>
      <c r="B160" s="31" t="s">
        <v>294</v>
      </c>
      <c r="C160" s="36" t="s">
        <v>345</v>
      </c>
      <c r="D160" s="25" t="s">
        <v>22</v>
      </c>
      <c r="E160" s="59">
        <v>8</v>
      </c>
      <c r="F160" s="74"/>
      <c r="G160" s="57" t="str" cm="1">
        <f t="array" ref="G160">numtext(F160)</f>
        <v>CERO PESOS 00/100 M.N.</v>
      </c>
      <c r="H160" s="35">
        <f t="shared" si="15" ref="H160:H161">+ROUND(F160*E160,2)</f>
        <v>0</v>
      </c>
    </row>
    <row r="161" spans="1:8" ht="195">
      <c r="A161" s="30"/>
      <c r="B161" s="31" t="s">
        <v>295</v>
      </c>
      <c r="C161" s="36" t="s">
        <v>342</v>
      </c>
      <c r="D161" s="25" t="s">
        <v>22</v>
      </c>
      <c r="E161" s="59">
        <v>23</v>
      </c>
      <c r="F161" s="74"/>
      <c r="G161" s="57" t="str" cm="1">
        <f t="array" ref="G161">numtext(F161)</f>
        <v>CERO PESOS 00/100 M.N.</v>
      </c>
      <c r="H161" s="35">
        <f t="shared" si="15"/>
        <v>0</v>
      </c>
    </row>
    <row r="162" spans="1:8" ht="195">
      <c r="A162" s="30"/>
      <c r="B162" s="31" t="s">
        <v>297</v>
      </c>
      <c r="C162" s="36" t="s">
        <v>343</v>
      </c>
      <c r="D162" s="25" t="s">
        <v>22</v>
      </c>
      <c r="E162" s="59">
        <v>23</v>
      </c>
      <c r="F162" s="74"/>
      <c r="G162" s="57" t="str" cm="1">
        <f t="array" ref="G162">numtext(F162)</f>
        <v>CERO PESOS 00/100 M.N.</v>
      </c>
      <c r="H162" s="35">
        <f t="shared" si="14"/>
        <v>0</v>
      </c>
    </row>
    <row r="163" spans="1:8" ht="75">
      <c r="A163" s="30"/>
      <c r="B163" s="31" t="s">
        <v>301</v>
      </c>
      <c r="C163" s="36" t="s">
        <v>296</v>
      </c>
      <c r="D163" s="25" t="s">
        <v>22</v>
      </c>
      <c r="E163" s="59">
        <v>1</v>
      </c>
      <c r="F163" s="74"/>
      <c r="G163" s="57" t="str" cm="1">
        <f t="array" ref="G163">numtext(F163)</f>
        <v>CERO PESOS 00/100 M.N.</v>
      </c>
      <c r="H163" s="35">
        <f t="shared" si="14"/>
        <v>0</v>
      </c>
    </row>
    <row r="164" spans="1:8" ht="60">
      <c r="A164" s="30"/>
      <c r="B164" s="31" t="s">
        <v>306</v>
      </c>
      <c r="C164" s="36" t="s">
        <v>298</v>
      </c>
      <c r="D164" s="25" t="s">
        <v>22</v>
      </c>
      <c r="E164" s="59">
        <v>1</v>
      </c>
      <c r="F164" s="74"/>
      <c r="G164" s="57" t="str" cm="1">
        <f t="array" ref="G164">numtext(F164)</f>
        <v>CERO PESOS 00/100 M.N.</v>
      </c>
      <c r="H164" s="35">
        <f t="shared" si="14"/>
        <v>0</v>
      </c>
    </row>
    <row r="165" spans="2:8" ht="15">
      <c r="B165" s="71" t="s">
        <v>299</v>
      </c>
      <c r="C165" s="72" t="s">
        <v>300</v>
      </c>
      <c r="D165" s="25"/>
      <c r="E165" s="44">
        <v>0</v>
      </c>
      <c r="F165" s="75"/>
      <c r="G165" s="34"/>
      <c r="H165" s="73">
        <f>SUM(H166)</f>
        <v>0</v>
      </c>
    </row>
    <row r="166" spans="1:8" ht="150">
      <c r="A166" s="30"/>
      <c r="B166" s="31" t="s">
        <v>308</v>
      </c>
      <c r="C166" s="36" t="s">
        <v>302</v>
      </c>
      <c r="D166" s="25" t="s">
        <v>22</v>
      </c>
      <c r="E166" s="59">
        <v>1</v>
      </c>
      <c r="F166" s="74"/>
      <c r="G166" s="57" t="str" cm="1">
        <f t="array" ref="G166">numtext(F166)</f>
        <v>CERO PESOS 00/100 M.N.</v>
      </c>
      <c r="H166" s="35">
        <f t="shared" si="16" ref="H166">+ROUND(F166*E166,2)</f>
        <v>0</v>
      </c>
    </row>
    <row r="167" spans="2:9" s="26" customFormat="1" ht="15">
      <c r="B167" s="27" t="s">
        <v>35</v>
      </c>
      <c r="C167" s="27" t="s">
        <v>303</v>
      </c>
      <c r="D167" s="28"/>
      <c r="E167" s="58">
        <v>0</v>
      </c>
      <c r="F167" s="76"/>
      <c r="G167" s="51"/>
      <c r="H167" s="29">
        <f>H168+H174</f>
        <v>0</v>
      </c>
      <c r="I167" s="4"/>
    </row>
    <row r="168" spans="2:8" ht="15">
      <c r="B168" s="71" t="s">
        <v>304</v>
      </c>
      <c r="C168" s="72" t="s">
        <v>305</v>
      </c>
      <c r="D168" s="25"/>
      <c r="E168" s="44">
        <v>0</v>
      </c>
      <c r="F168" s="75"/>
      <c r="G168" s="34"/>
      <c r="H168" s="73">
        <f>SUM(H169:H173)</f>
        <v>0</v>
      </c>
    </row>
    <row r="169" spans="1:8" ht="60">
      <c r="A169" s="30"/>
      <c r="B169" s="31" t="s">
        <v>310</v>
      </c>
      <c r="C169" s="36" t="s">
        <v>307</v>
      </c>
      <c r="D169" s="25" t="s">
        <v>29</v>
      </c>
      <c r="E169" s="59">
        <v>92.78</v>
      </c>
      <c r="F169" s="74"/>
      <c r="G169" s="57" t="str" cm="1">
        <f t="array" ref="G169">numtext(F169)</f>
        <v>CERO PESOS 00/100 M.N.</v>
      </c>
      <c r="H169" s="35">
        <f t="shared" si="17" ref="H169:H178">+ROUND(F169*E169,2)</f>
        <v>0</v>
      </c>
    </row>
    <row r="170" spans="1:8" ht="90">
      <c r="A170" s="30"/>
      <c r="B170" s="31" t="s">
        <v>312</v>
      </c>
      <c r="C170" s="36" t="s">
        <v>309</v>
      </c>
      <c r="D170" s="25" t="s">
        <v>29</v>
      </c>
      <c r="E170" s="59">
        <v>109.72</v>
      </c>
      <c r="F170" s="74"/>
      <c r="G170" s="57" t="str" cm="1">
        <f t="array" ref="G170">numtext(F170)</f>
        <v>CERO PESOS 00/100 M.N.</v>
      </c>
      <c r="H170" s="35">
        <f t="shared" si="17"/>
        <v>0</v>
      </c>
    </row>
    <row r="171" spans="1:8" ht="45">
      <c r="A171" s="30"/>
      <c r="B171" s="31" t="s">
        <v>314</v>
      </c>
      <c r="C171" s="36" t="s">
        <v>311</v>
      </c>
      <c r="D171" s="25" t="s">
        <v>22</v>
      </c>
      <c r="E171" s="59">
        <v>6</v>
      </c>
      <c r="F171" s="74"/>
      <c r="G171" s="57" t="str" cm="1">
        <f t="array" ref="G171">numtext(F171)</f>
        <v>CERO PESOS 00/100 M.N.</v>
      </c>
      <c r="H171" s="35">
        <f t="shared" si="17"/>
        <v>0</v>
      </c>
    </row>
    <row r="172" spans="1:8" ht="45">
      <c r="A172" s="30"/>
      <c r="B172" s="31" t="s">
        <v>318</v>
      </c>
      <c r="C172" s="36" t="s">
        <v>313</v>
      </c>
      <c r="D172" s="25" t="s">
        <v>22</v>
      </c>
      <c r="E172" s="59">
        <v>2</v>
      </c>
      <c r="F172" s="74"/>
      <c r="G172" s="57" t="str" cm="1">
        <f t="array" ref="G172">numtext(F172)</f>
        <v>CERO PESOS 00/100 M.N.</v>
      </c>
      <c r="H172" s="35">
        <f t="shared" si="17"/>
        <v>0</v>
      </c>
    </row>
    <row r="173" spans="1:8" ht="60">
      <c r="A173" s="30"/>
      <c r="B173" s="31" t="s">
        <v>320</v>
      </c>
      <c r="C173" s="36" t="s">
        <v>315</v>
      </c>
      <c r="D173" s="25" t="s">
        <v>22</v>
      </c>
      <c r="E173" s="59">
        <v>2</v>
      </c>
      <c r="F173" s="74"/>
      <c r="G173" s="57" t="str" cm="1">
        <f t="array" ref="G173">numtext(F173)</f>
        <v>CERO PESOS 00/100 M.N.</v>
      </c>
      <c r="H173" s="35">
        <f t="shared" si="17"/>
        <v>0</v>
      </c>
    </row>
    <row r="174" spans="2:8" ht="15">
      <c r="B174" s="71" t="s">
        <v>316</v>
      </c>
      <c r="C174" s="72" t="s">
        <v>317</v>
      </c>
      <c r="D174" s="25"/>
      <c r="E174" s="44">
        <v>0</v>
      </c>
      <c r="F174" s="75"/>
      <c r="G174" s="34"/>
      <c r="H174" s="73">
        <f>SUM(H175:H178)</f>
        <v>0</v>
      </c>
    </row>
    <row r="175" spans="1:8" ht="60">
      <c r="A175" s="30"/>
      <c r="B175" s="31" t="s">
        <v>322</v>
      </c>
      <c r="C175" s="36" t="s">
        <v>319</v>
      </c>
      <c r="D175" s="25" t="s">
        <v>22</v>
      </c>
      <c r="E175" s="59">
        <v>2</v>
      </c>
      <c r="F175" s="74"/>
      <c r="G175" s="57" t="str" cm="1">
        <f t="array" ref="G175">numtext(F175)</f>
        <v>CERO PESOS 00/100 M.N.</v>
      </c>
      <c r="H175" s="35">
        <f t="shared" si="17"/>
        <v>0</v>
      </c>
    </row>
    <row r="176" spans="1:8" ht="60">
      <c r="A176" s="30"/>
      <c r="B176" s="31" t="s">
        <v>324</v>
      </c>
      <c r="C176" s="36" t="s">
        <v>321</v>
      </c>
      <c r="D176" s="25" t="s">
        <v>22</v>
      </c>
      <c r="E176" s="59">
        <v>5</v>
      </c>
      <c r="F176" s="74"/>
      <c r="G176" s="57" t="str" cm="1">
        <f t="array" ref="G176">numtext(F176)</f>
        <v>CERO PESOS 00/100 M.N.</v>
      </c>
      <c r="H176" s="35">
        <f t="shared" si="17"/>
        <v>0</v>
      </c>
    </row>
    <row r="177" spans="1:8" ht="60">
      <c r="A177" s="30"/>
      <c r="B177" s="31" t="s">
        <v>327</v>
      </c>
      <c r="C177" s="36" t="s">
        <v>323</v>
      </c>
      <c r="D177" s="25" t="s">
        <v>22</v>
      </c>
      <c r="E177" s="59">
        <v>1</v>
      </c>
      <c r="F177" s="74"/>
      <c r="G177" s="57" t="str" cm="1">
        <f t="array" ref="G177">numtext(F177)</f>
        <v>CERO PESOS 00/100 M.N.</v>
      </c>
      <c r="H177" s="35">
        <f t="shared" si="17"/>
        <v>0</v>
      </c>
    </row>
    <row r="178" spans="1:8" ht="60">
      <c r="A178" s="30"/>
      <c r="B178" s="31" t="s">
        <v>329</v>
      </c>
      <c r="C178" s="36" t="s">
        <v>325</v>
      </c>
      <c r="D178" s="25" t="s">
        <v>22</v>
      </c>
      <c r="E178" s="59">
        <v>1</v>
      </c>
      <c r="F178" s="74"/>
      <c r="G178" s="57" t="str" cm="1">
        <f t="array" ref="G178">numtext(F178)</f>
        <v>CERO PESOS 00/100 M.N.</v>
      </c>
      <c r="H178" s="35">
        <f t="shared" si="17"/>
        <v>0</v>
      </c>
    </row>
    <row r="179" spans="2:9" s="26" customFormat="1" ht="15">
      <c r="B179" s="27" t="s">
        <v>36</v>
      </c>
      <c r="C179" s="27" t="s">
        <v>326</v>
      </c>
      <c r="D179" s="28"/>
      <c r="E179" s="58">
        <v>0</v>
      </c>
      <c r="F179" s="76"/>
      <c r="G179" s="51"/>
      <c r="H179" s="29">
        <f>SUM(H180:H185)</f>
        <v>0</v>
      </c>
      <c r="I179" s="4"/>
    </row>
    <row r="180" spans="1:8" ht="45">
      <c r="A180" s="30"/>
      <c r="B180" s="31" t="s">
        <v>331</v>
      </c>
      <c r="C180" s="36" t="s">
        <v>328</v>
      </c>
      <c r="D180" s="25" t="s">
        <v>38</v>
      </c>
      <c r="E180" s="59">
        <v>30.14</v>
      </c>
      <c r="F180" s="74"/>
      <c r="G180" s="57" t="str" cm="1">
        <f t="array" ref="G180">numtext(F180)</f>
        <v>CERO PESOS 00/100 M.N.</v>
      </c>
      <c r="H180" s="35">
        <f t="shared" si="18" ref="H180:H185">+ROUND(F180*E180,2)</f>
        <v>0</v>
      </c>
    </row>
    <row r="181" spans="1:8" ht="75">
      <c r="A181" s="30"/>
      <c r="B181" s="31" t="s">
        <v>333</v>
      </c>
      <c r="C181" s="36" t="s">
        <v>330</v>
      </c>
      <c r="D181" s="25" t="s">
        <v>22</v>
      </c>
      <c r="E181" s="59">
        <v>10</v>
      </c>
      <c r="F181" s="74"/>
      <c r="G181" s="57" t="str" cm="1">
        <f t="array" ref="G181">numtext(F181)</f>
        <v>CERO PESOS 00/100 M.N.</v>
      </c>
      <c r="H181" s="35">
        <f t="shared" si="18"/>
        <v>0</v>
      </c>
    </row>
    <row r="182" spans="1:8" ht="75">
      <c r="A182" s="30"/>
      <c r="B182" s="31" t="s">
        <v>335</v>
      </c>
      <c r="C182" s="36" t="s">
        <v>332</v>
      </c>
      <c r="D182" s="25" t="s">
        <v>22</v>
      </c>
      <c r="E182" s="59">
        <v>13</v>
      </c>
      <c r="F182" s="74"/>
      <c r="G182" s="57" t="str" cm="1">
        <f t="array" ref="G182">numtext(F182)</f>
        <v>CERO PESOS 00/100 M.N.</v>
      </c>
      <c r="H182" s="35">
        <f t="shared" si="18"/>
        <v>0</v>
      </c>
    </row>
    <row r="183" spans="1:8" ht="75">
      <c r="A183" s="30"/>
      <c r="B183" s="31" t="s">
        <v>337</v>
      </c>
      <c r="C183" s="36" t="s">
        <v>334</v>
      </c>
      <c r="D183" s="25" t="s">
        <v>22</v>
      </c>
      <c r="E183" s="59">
        <v>16</v>
      </c>
      <c r="F183" s="74"/>
      <c r="G183" s="57" t="str" cm="1">
        <f t="array" ref="G183">numtext(F183)</f>
        <v>CERO PESOS 00/100 M.N.</v>
      </c>
      <c r="H183" s="35">
        <f t="shared" si="18"/>
        <v>0</v>
      </c>
    </row>
    <row r="184" spans="1:8" ht="60">
      <c r="A184" s="30"/>
      <c r="B184" s="31" t="s">
        <v>339</v>
      </c>
      <c r="C184" s="36" t="s">
        <v>336</v>
      </c>
      <c r="D184" s="25" t="s">
        <v>33</v>
      </c>
      <c r="E184" s="59">
        <v>123.76</v>
      </c>
      <c r="F184" s="74"/>
      <c r="G184" s="57" t="str" cm="1">
        <f t="array" ref="G184">numtext(F184)</f>
        <v>CERO PESOS 00/100 M.N.</v>
      </c>
      <c r="H184" s="35">
        <f t="shared" si="18"/>
        <v>0</v>
      </c>
    </row>
    <row r="185" spans="1:8" ht="60">
      <c r="A185" s="30"/>
      <c r="B185" s="31" t="s">
        <v>344</v>
      </c>
      <c r="C185" s="36" t="s">
        <v>338</v>
      </c>
      <c r="D185" s="25" t="s">
        <v>33</v>
      </c>
      <c r="E185" s="59">
        <v>177.46</v>
      </c>
      <c r="F185" s="74"/>
      <c r="G185" s="57" t="str" cm="1">
        <f t="array" ref="G185">numtext(F185)</f>
        <v>CERO PESOS 00/100 M.N.</v>
      </c>
      <c r="H185" s="35">
        <f t="shared" si="18"/>
        <v>0</v>
      </c>
    </row>
    <row r="186" spans="2:9" s="26" customFormat="1" ht="15">
      <c r="B186" s="27" t="s">
        <v>37</v>
      </c>
      <c r="C186" s="27" t="s">
        <v>45</v>
      </c>
      <c r="D186" s="28"/>
      <c r="E186" s="58">
        <v>0</v>
      </c>
      <c r="F186" s="76"/>
      <c r="G186" s="51"/>
      <c r="H186" s="29">
        <f>SUM(H187)</f>
        <v>0</v>
      </c>
      <c r="I186" s="4"/>
    </row>
    <row r="187" spans="1:8" ht="30">
      <c r="A187" s="30"/>
      <c r="B187" s="31" t="s">
        <v>346</v>
      </c>
      <c r="C187" s="36" t="s">
        <v>340</v>
      </c>
      <c r="D187" s="25" t="s">
        <v>33</v>
      </c>
      <c r="E187" s="59">
        <v>3936.29</v>
      </c>
      <c r="F187" s="74"/>
      <c r="G187" s="57" t="str" cm="1">
        <f t="array" ref="G187">numtext(F187)</f>
        <v>CERO PESOS 00/100 M.N.</v>
      </c>
      <c r="H187" s="35">
        <f t="shared" si="19" ref="H187">+ROUND(F187*E187,2)</f>
        <v>0</v>
      </c>
    </row>
    <row r="188" spans="1:8" ht="15">
      <c r="A188" s="30"/>
      <c r="B188" s="31"/>
      <c r="C188" s="36"/>
      <c r="D188" s="25"/>
      <c r="E188" s="59"/>
      <c r="F188" s="77"/>
      <c r="G188" s="57"/>
      <c r="H188" s="35"/>
    </row>
    <row r="189" spans="1:8" ht="15">
      <c r="A189" s="30"/>
      <c r="B189" s="31"/>
      <c r="C189" s="36"/>
      <c r="D189" s="25"/>
      <c r="E189" s="77"/>
      <c r="F189" s="33"/>
      <c r="G189" s="57"/>
      <c r="H189" s="35"/>
    </row>
    <row r="190" spans="1:8" ht="15">
      <c r="A190" s="30"/>
      <c r="B190" s="37"/>
      <c r="C190" s="36"/>
      <c r="D190" s="25"/>
      <c r="E190" s="32"/>
      <c r="F190" s="33"/>
      <c r="G190" s="34"/>
      <c r="H190" s="35"/>
    </row>
    <row r="191" spans="2:8" ht="15">
      <c r="B191" s="38"/>
      <c r="C191" s="39" t="s">
        <v>23</v>
      </c>
      <c r="D191" s="39"/>
      <c r="E191" s="40"/>
      <c r="F191" s="38"/>
      <c r="G191" s="38"/>
      <c r="H191" s="38">
        <f>E191*F191</f>
        <v>0</v>
      </c>
    </row>
    <row r="192" spans="2:8" ht="30">
      <c r="B192" s="19" t="s">
        <v>20</v>
      </c>
      <c r="C192" s="41" t="str">
        <f>VLOOKUP(B192,B15:E188,2,0)</f>
        <v>Pavimentación con concreto hidráulico del Boulevard Industria, en la cabecera municipal del municipio de Villa Hidalgo, Jalisco. Frente 1.</v>
      </c>
      <c r="D192" s="19"/>
      <c r="E192" s="42"/>
      <c r="F192" s="19"/>
      <c r="G192" s="19"/>
      <c r="H192" s="43">
        <f>VLOOKUP(B192,B15:H189,7,0)</f>
        <v>0</v>
      </c>
    </row>
    <row r="193" spans="2:8" ht="15">
      <c r="B193" s="27" t="s">
        <v>21</v>
      </c>
      <c r="C193" s="27" t="str">
        <f>VLOOKUP(B193,$B$16:$H$188,2,0)</f>
        <v>DRENAJE SANITARIO</v>
      </c>
      <c r="D193" s="19"/>
      <c r="E193" s="42"/>
      <c r="F193" s="19"/>
      <c r="G193" s="19"/>
      <c r="H193" s="29">
        <f>VLOOKUP(B193,$B$17:$H$189,7,0)</f>
        <v>0</v>
      </c>
    </row>
    <row r="194" spans="2:8" ht="15">
      <c r="B194" s="71" t="s">
        <v>50</v>
      </c>
      <c r="C194" s="72" t="str">
        <f>VLOOKUP(B194,$B$16:$H$188,2,0)</f>
        <v>LINEA PRINCIPAL</v>
      </c>
      <c r="D194" s="25"/>
      <c r="E194" s="44"/>
      <c r="F194" s="75"/>
      <c r="G194" s="34"/>
      <c r="H194" s="73">
        <f>VLOOKUP(B194,$B$17:$H$189,7,0)</f>
        <v>0</v>
      </c>
    </row>
    <row r="195" spans="2:8" ht="15">
      <c r="B195" s="71" t="s">
        <v>74</v>
      </c>
      <c r="C195" s="72" t="str">
        <f>VLOOKUP(B195,$B$16:$H$188,2,0)</f>
        <v>DESCARGAS DOMICILIARIAS</v>
      </c>
      <c r="D195" s="25"/>
      <c r="E195" s="44"/>
      <c r="F195" s="75"/>
      <c r="G195" s="34"/>
      <c r="H195" s="73">
        <f>VLOOKUP(B195,$B$17:$H$189,7,0)</f>
        <v>0</v>
      </c>
    </row>
    <row r="196" spans="2:8" ht="15">
      <c r="B196" s="71" t="s">
        <v>84</v>
      </c>
      <c r="C196" s="72" t="str">
        <f>VLOOKUP(B196,$B$16:$H$188,2,0)</f>
        <v>POZO DE VISITA</v>
      </c>
      <c r="D196" s="25"/>
      <c r="E196" s="44"/>
      <c r="F196" s="75"/>
      <c r="G196" s="34"/>
      <c r="H196" s="73">
        <f>VLOOKUP(B196,$B$17:$H$189,7,0)</f>
        <v>0</v>
      </c>
    </row>
    <row r="197" spans="2:8" ht="15">
      <c r="B197" s="60" t="s">
        <v>102</v>
      </c>
      <c r="C197" s="27" t="str">
        <f>VLOOKUP(B197,$B$16:$H$188,2,0)</f>
        <v>BOCA DE TORMENTA</v>
      </c>
      <c r="D197" s="19"/>
      <c r="E197" s="42"/>
      <c r="F197" s="19"/>
      <c r="G197" s="19"/>
      <c r="H197" s="29">
        <f>VLOOKUP(B197,$B$17:$H$189,7,0)</f>
        <v>0</v>
      </c>
    </row>
    <row r="198" spans="2:8" ht="15">
      <c r="B198" s="27" t="s">
        <v>30</v>
      </c>
      <c r="C198" s="27" t="str">
        <f>VLOOKUP(B198,$B$16:$H$188,2,0)</f>
        <v>AGUA POTABLE</v>
      </c>
      <c r="D198" s="19"/>
      <c r="E198" s="42"/>
      <c r="F198" s="19"/>
      <c r="G198" s="19"/>
      <c r="H198" s="29">
        <f>VLOOKUP(B198,$B$17:$H$189,7,0)</f>
        <v>0</v>
      </c>
    </row>
    <row r="199" spans="2:8" ht="15">
      <c r="B199" s="60" t="s">
        <v>118</v>
      </c>
      <c r="C199" s="27" t="str">
        <f>VLOOKUP(B199,$B$16:$H$188,2,0)</f>
        <v>LINEA PRINCIPAL</v>
      </c>
      <c r="D199" s="19"/>
      <c r="E199" s="42"/>
      <c r="F199" s="19"/>
      <c r="G199" s="19"/>
      <c r="H199" s="29">
        <f>VLOOKUP(B199,$B$17:$H$189,7,0)</f>
        <v>0</v>
      </c>
    </row>
    <row r="200" spans="2:8" ht="15">
      <c r="B200" s="60" t="s">
        <v>130</v>
      </c>
      <c r="C200" s="27" t="str">
        <f>VLOOKUP(B200,$B$16:$H$188,2,0)</f>
        <v>TOMAS DOMICILIARIAS</v>
      </c>
      <c r="D200" s="19"/>
      <c r="E200" s="42"/>
      <c r="F200" s="19"/>
      <c r="G200" s="19"/>
      <c r="H200" s="29">
        <f>VLOOKUP(B200,$B$17:$H$189,7,0)</f>
        <v>0</v>
      </c>
    </row>
    <row r="201" spans="2:8" ht="15">
      <c r="B201" s="71" t="s">
        <v>144</v>
      </c>
      <c r="C201" s="72" t="str">
        <f>VLOOKUP(B201,$B$16:$H$188,2,0)</f>
        <v xml:space="preserve">CUADRO DE MEDICION </v>
      </c>
      <c r="D201" s="25"/>
      <c r="E201" s="44"/>
      <c r="F201" s="75"/>
      <c r="G201" s="34"/>
      <c r="H201" s="73">
        <f>VLOOKUP(B201,$B$17:$H$189,7,0)</f>
        <v>0</v>
      </c>
    </row>
    <row r="202" spans="2:8" ht="15">
      <c r="B202" s="71" t="s">
        <v>153</v>
      </c>
      <c r="C202" s="72" t="str">
        <f>VLOOKUP(B202,$B$16:$H$188,2,0)</f>
        <v>CAJA DE VALVULAS</v>
      </c>
      <c r="D202" s="25"/>
      <c r="E202" s="44"/>
      <c r="F202" s="75"/>
      <c r="G202" s="34"/>
      <c r="H202" s="73">
        <f>VLOOKUP(B202,$B$17:$H$189,7,0)</f>
        <v>0</v>
      </c>
    </row>
    <row r="203" spans="2:8" ht="15">
      <c r="B203" s="71" t="s">
        <v>170</v>
      </c>
      <c r="C203" s="72" t="str">
        <f>VLOOKUP(B203,$B$16:$H$188,2,0)</f>
        <v>PIEZAS ESPECIALES</v>
      </c>
      <c r="D203" s="25"/>
      <c r="E203" s="44"/>
      <c r="F203" s="75"/>
      <c r="G203" s="34"/>
      <c r="H203" s="73">
        <f>VLOOKUP(B203,$B$17:$H$189,7,0)</f>
        <v>0</v>
      </c>
    </row>
    <row r="204" spans="2:8" ht="15">
      <c r="B204" s="27" t="s">
        <v>32</v>
      </c>
      <c r="C204" s="27" t="str">
        <f>VLOOKUP(B204,$B$16:$H$188,2,0)</f>
        <v>PAVIMENTACION</v>
      </c>
      <c r="D204" s="19"/>
      <c r="E204" s="42"/>
      <c r="F204" s="19"/>
      <c r="G204" s="19"/>
      <c r="H204" s="29">
        <f>VLOOKUP(B204,$B$17:$H$189,7,0)</f>
        <v>0</v>
      </c>
    </row>
    <row r="205" spans="2:8" ht="15">
      <c r="B205" s="71" t="s">
        <v>46</v>
      </c>
      <c r="C205" s="72" t="str">
        <f>VLOOKUP(B205,$B$16:$H$188,2,0)</f>
        <v>PRELIMINARES</v>
      </c>
      <c r="D205" s="25"/>
      <c r="E205" s="44"/>
      <c r="F205" s="75"/>
      <c r="G205" s="34"/>
      <c r="H205" s="73">
        <f>VLOOKUP(B205,$B$17:$H$189,7,0)</f>
        <v>0</v>
      </c>
    </row>
    <row r="206" spans="2:8" ht="15">
      <c r="B206" s="71" t="s">
        <v>47</v>
      </c>
      <c r="C206" s="72" t="str">
        <f>VLOOKUP(B206,$B$16:$H$188,2,0)</f>
        <v>TERRACERIAS</v>
      </c>
      <c r="D206" s="25"/>
      <c r="E206" s="44"/>
      <c r="F206" s="75"/>
      <c r="G206" s="34"/>
      <c r="H206" s="73">
        <f>VLOOKUP(B206,$B$17:$H$189,7,0)</f>
        <v>0</v>
      </c>
    </row>
    <row r="207" spans="2:8" ht="15">
      <c r="B207" s="71" t="s">
        <v>198</v>
      </c>
      <c r="C207" s="72" t="str">
        <f>VLOOKUP(B207,$B$16:$H$188,2,0)</f>
        <v>PAVIMENTO</v>
      </c>
      <c r="D207" s="25"/>
      <c r="E207" s="44"/>
      <c r="F207" s="75"/>
      <c r="G207" s="34"/>
      <c r="H207" s="73">
        <f>VLOOKUP(B207,$B$17:$H$189,7,0)</f>
        <v>0</v>
      </c>
    </row>
    <row r="208" spans="2:8" ht="15">
      <c r="B208" s="71" t="s">
        <v>222</v>
      </c>
      <c r="C208" s="72" t="str">
        <f>VLOOKUP(B208,$B$16:$H$188,2,0)</f>
        <v>BANQUETAS</v>
      </c>
      <c r="D208" s="25"/>
      <c r="E208" s="44"/>
      <c r="F208" s="75"/>
      <c r="G208" s="34"/>
      <c r="H208" s="73">
        <f>VLOOKUP(B208,$B$17:$H$189,7,0)</f>
        <v>0</v>
      </c>
    </row>
    <row r="209" spans="2:8" ht="15">
      <c r="B209" s="71" t="s">
        <v>232</v>
      </c>
      <c r="C209" s="72" t="str">
        <f>VLOOKUP(B209,$B$16:$H$188,2,0)</f>
        <v>PEATONALIZACIÓN</v>
      </c>
      <c r="D209" s="25"/>
      <c r="E209" s="44"/>
      <c r="F209" s="75"/>
      <c r="G209" s="34"/>
      <c r="H209" s="73">
        <f>VLOOKUP(B209,$B$17:$H$189,7,0)</f>
        <v>0</v>
      </c>
    </row>
    <row r="210" spans="2:8" ht="15">
      <c r="B210" s="27" t="s">
        <v>34</v>
      </c>
      <c r="C210" s="27" t="str">
        <f>VLOOKUP(B210,$B$16:$H$188,2,0)</f>
        <v>RED DE ALUMBRADO</v>
      </c>
      <c r="D210" s="19"/>
      <c r="E210" s="42"/>
      <c r="F210" s="19"/>
      <c r="G210" s="19"/>
      <c r="H210" s="29">
        <f>VLOOKUP(B210,$B$17:$H$189,7,0)</f>
        <v>0</v>
      </c>
    </row>
    <row r="211" spans="2:8" ht="15">
      <c r="B211" s="71" t="s">
        <v>40</v>
      </c>
      <c r="C211" s="72" t="str">
        <f>VLOOKUP(B211,$B$16:$H$188,2,0)</f>
        <v>PRELIMINARES</v>
      </c>
      <c r="D211" s="25"/>
      <c r="E211" s="44"/>
      <c r="F211" s="75"/>
      <c r="G211" s="34"/>
      <c r="H211" s="73">
        <f>VLOOKUP(B211,$B$17:$H$189,7,0)</f>
        <v>0</v>
      </c>
    </row>
    <row r="212" spans="2:8" ht="15">
      <c r="B212" s="71" t="s">
        <v>41</v>
      </c>
      <c r="C212" s="72" t="str">
        <f>VLOOKUP(B212,$B$16:$H$188,2,0)</f>
        <v>ALUMBRADO</v>
      </c>
      <c r="D212" s="25"/>
      <c r="E212" s="44"/>
      <c r="F212" s="75"/>
      <c r="G212" s="34"/>
      <c r="H212" s="73">
        <f>VLOOKUP(B212,$B$17:$H$189,7,0)</f>
        <v>0</v>
      </c>
    </row>
    <row r="213" spans="2:8" ht="15">
      <c r="B213" s="71" t="s">
        <v>299</v>
      </c>
      <c r="C213" s="72" t="str">
        <f>VLOOKUP(B213,$B$16:$H$188,2,0)</f>
        <v>MEDIA TENSION</v>
      </c>
      <c r="D213" s="25"/>
      <c r="E213" s="44"/>
      <c r="F213" s="75"/>
      <c r="G213" s="34"/>
      <c r="H213" s="73">
        <f>VLOOKUP(B213,$B$17:$H$189,7,0)</f>
        <v>0</v>
      </c>
    </row>
    <row r="214" spans="2:8" ht="15">
      <c r="B214" s="60" t="s">
        <v>35</v>
      </c>
      <c r="C214" s="27" t="str">
        <f>VLOOKUP(B214,$B$16:$H$188,2,0)</f>
        <v>SEÑALÉTICA HORIZONTAL Y VERTICAL</v>
      </c>
      <c r="D214" s="19"/>
      <c r="E214" s="42"/>
      <c r="F214" s="19"/>
      <c r="G214" s="19"/>
      <c r="H214" s="29">
        <f>VLOOKUP(B214,$B$17:$H$189,7,0)</f>
        <v>0</v>
      </c>
    </row>
    <row r="215" spans="2:8" ht="15">
      <c r="B215" s="71" t="s">
        <v>304</v>
      </c>
      <c r="C215" s="72" t="str">
        <f>VLOOKUP(B215,$B$16:$H$188,2,0)</f>
        <v>SEÑALIZACIÓN HORIZONTAL</v>
      </c>
      <c r="D215" s="25"/>
      <c r="E215" s="44"/>
      <c r="F215" s="75"/>
      <c r="G215" s="34"/>
      <c r="H215" s="73">
        <f>VLOOKUP(B215,$B$17:$H$189,7,0)</f>
        <v>0</v>
      </c>
    </row>
    <row r="216" spans="2:8" ht="15">
      <c r="B216" s="71" t="s">
        <v>316</v>
      </c>
      <c r="C216" s="72" t="str">
        <f>VLOOKUP(B216,$B$16:$H$188,2,0)</f>
        <v>SEÑALAMIENTO VERTICAL</v>
      </c>
      <c r="D216" s="25"/>
      <c r="E216" s="44"/>
      <c r="F216" s="75"/>
      <c r="G216" s="34"/>
      <c r="H216" s="73">
        <f>VLOOKUP(B216,$B$17:$H$189,7,0)</f>
        <v>0</v>
      </c>
    </row>
    <row r="217" spans="2:8" ht="15">
      <c r="B217" s="27" t="s">
        <v>36</v>
      </c>
      <c r="C217" s="27" t="str">
        <f>VLOOKUP(B217,$B$16:$H$188,2,0)</f>
        <v>JARDINERIA</v>
      </c>
      <c r="D217" s="19"/>
      <c r="E217" s="42"/>
      <c r="F217" s="19"/>
      <c r="G217" s="19"/>
      <c r="H217" s="29">
        <f>VLOOKUP(B217,$B$17:$H$189,7,0)</f>
        <v>0</v>
      </c>
    </row>
    <row r="218" spans="2:8" ht="15">
      <c r="B218" s="27" t="s">
        <v>37</v>
      </c>
      <c r="C218" s="27" t="str">
        <f>VLOOKUP(B218,$B$16:$H$188,2,0)</f>
        <v>LIMPIEZAS</v>
      </c>
      <c r="D218" s="19"/>
      <c r="E218" s="42"/>
      <c r="F218" s="19"/>
      <c r="G218" s="19"/>
      <c r="H218" s="29">
        <f>VLOOKUP(B218,$B$17:$H$189,7,0)</f>
        <v>0</v>
      </c>
    </row>
    <row r="219" spans="2:8" ht="15">
      <c r="B219" s="27"/>
      <c r="C219" s="27"/>
      <c r="D219" s="19"/>
      <c r="E219" s="42"/>
      <c r="F219" s="19"/>
      <c r="G219" s="19"/>
      <c r="H219" s="29"/>
    </row>
    <row r="220" spans="2:8" ht="15">
      <c r="B220" s="37"/>
      <c r="D220" s="25"/>
      <c r="E220" s="44"/>
      <c r="F220" s="45"/>
      <c r="G220" s="69"/>
      <c r="H220" s="46"/>
    </row>
    <row r="221" spans="2:8" ht="15">
      <c r="B221" s="102" t="s">
        <v>24</v>
      </c>
      <c r="C221" s="102"/>
      <c r="D221" s="102"/>
      <c r="E221" s="102"/>
      <c r="F221" s="102"/>
      <c r="G221" s="47" t="s">
        <v>25</v>
      </c>
      <c r="H221" s="48">
        <f>+H192</f>
        <v>0</v>
      </c>
    </row>
    <row r="222" spans="2:8" s="49" customFormat="1" ht="15">
      <c r="B222" s="102" t="str" cm="1">
        <f t="array" ref="B222">numtext(H223)</f>
        <v>CERO PESOS 00/100 M.N.</v>
      </c>
      <c r="C222" s="102" t="e" cm="1">
        <f t="array" ref="C222">numtext(B222)</f>
        <v>#VALUE!</v>
      </c>
      <c r="D222" s="102" t="e" cm="1">
        <f t="array" ref="D222">numtext(C222)</f>
        <v>#VALUE!</v>
      </c>
      <c r="E222" s="102" t="e" cm="1">
        <f t="array" ref="E222">numtext(D222)</f>
        <v>#VALUE!</v>
      </c>
      <c r="F222" s="102" t="e" cm="1">
        <f t="array" ref="F222">numtext(E222)</f>
        <v>#VALUE!</v>
      </c>
      <c r="G222" s="47" t="s">
        <v>26</v>
      </c>
      <c r="H222" s="48">
        <f>+ROUND(H221*0.16,2)</f>
        <v>0</v>
      </c>
    </row>
    <row r="223" spans="2:8" s="49" customFormat="1" ht="15">
      <c r="B223" s="102" t="str" cm="1">
        <f t="array" ref="B223">numtext(A223)</f>
        <v>CERO PESOS 00/100 M.N.</v>
      </c>
      <c r="C223" s="102" t="e" cm="1">
        <f t="array" ref="C223">numtext(B223)</f>
        <v>#VALUE!</v>
      </c>
      <c r="D223" s="102" t="e" cm="1">
        <f t="array" ref="D223">numtext(C223)</f>
        <v>#VALUE!</v>
      </c>
      <c r="E223" s="102" t="e" cm="1">
        <f t="array" ref="E223">numtext(D223)</f>
        <v>#VALUE!</v>
      </c>
      <c r="F223" s="102" t="e" cm="1">
        <f t="array" ref="F223">numtext(E223)</f>
        <v>#VALUE!</v>
      </c>
      <c r="G223" s="47" t="s">
        <v>27</v>
      </c>
      <c r="H223" s="48">
        <f>+ROUND(H221+H222,2)</f>
        <v>0</v>
      </c>
    </row>
    <row r="224" spans="8:8" s="49" customFormat="1" ht="15">
      <c r="H224" s="50"/>
    </row>
    <row r="225" spans="8:8" ht="15">
      <c r="H225" s="61"/>
    </row>
    <row r="227" spans="8:8" ht="15">
      <c r="H227" s="69"/>
    </row>
    <row r="228" spans="7:8" ht="15">
      <c r="G228" s="52"/>
      <c r="H228" s="50"/>
    </row>
    <row r="229" spans="7:8" ht="15">
      <c r="G229" s="52"/>
      <c r="H229" s="50"/>
    </row>
    <row r="230" spans="7:8" ht="15">
      <c r="G230" s="52"/>
      <c r="H230" s="50"/>
    </row>
    <row r="231" spans="7:8" ht="15">
      <c r="G231" s="52"/>
      <c r="H231" s="50"/>
    </row>
    <row r="232" spans="7:8" ht="15">
      <c r="G232" s="52"/>
      <c r="H232" s="50"/>
    </row>
    <row r="233" spans="7:8" ht="15">
      <c r="G233" s="52"/>
      <c r="H233" s="50"/>
    </row>
    <row r="234" spans="7:8" ht="15">
      <c r="G234" s="54"/>
      <c r="H234" s="55"/>
    </row>
    <row r="235" spans="8:8" ht="15">
      <c r="H235" s="56"/>
    </row>
  </sheetData>
  <autoFilter ref="A16:I218"/>
  <mergeCells count="15">
    <mergeCell ref="H11:H12"/>
    <mergeCell ref="B14:H14"/>
    <mergeCell ref="B221:F221"/>
    <mergeCell ref="B222:F223"/>
    <mergeCell ref="D10:G10"/>
    <mergeCell ref="C11:C12"/>
    <mergeCell ref="D11:G12"/>
    <mergeCell ref="D1:G1"/>
    <mergeCell ref="D3:G5"/>
    <mergeCell ref="C4:C5"/>
    <mergeCell ref="D6:F6"/>
    <mergeCell ref="C7:C9"/>
    <mergeCell ref="D7:F7"/>
    <mergeCell ref="D8:F8"/>
    <mergeCell ref="D9:F9"/>
  </mergeCells>
  <printOptions horizontalCentered="1"/>
  <pageMargins left="0.196850393700787" right="0.196850393700787" top="0.196850393700787" bottom="0.393700787401575" header="0.275590551181102" footer="0.196850393700787"/>
  <pageSetup horizontalDpi="300" verticalDpi="300" orientation="landscape" paperSize="1" scale="62" r:id="rId2"/>
  <headerFooter>
    <oddFooter>&amp;C&amp;8Página &amp;P de &amp;N</oddFooter>
  </headerFooter>
  <rowBreaks count="2" manualBreakCount="2">
    <brk id="141" min="1" max="7" man="1"/>
    <brk id="190" min="1" max="7"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NAYELI GALINDO TULE.</dc:creator>
  <cp:keywords/>
  <dc:description/>
  <cp:lastModifiedBy>Tomas Ramirez</cp:lastModifiedBy>
  <cp:lastPrinted>2026-05-27T18:09:17Z</cp:lastPrinted>
  <dcterms:created xsi:type="dcterms:W3CDTF">2026-05-13T15:31:47Z</dcterms:created>
  <dcterms:modified xsi:type="dcterms:W3CDTF">2026-06-15T17:14:40Z</dcterms:modified>
  <cp:category/>
</cp:coreProperties>
</file>