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1.- SIOP-2026\DOCUMENTOS PARA PUBLICAR\"/>
    </mc:Choice>
  </mc:AlternateContent>
  <xr:revisionPtr revIDLastSave="0" documentId="13_ncr:1_{68DBD05F-BF66-42E3-9B67-810222389B41}" xr6:coauthVersionLast="47" xr6:coauthVersionMax="47" xr10:uidLastSave="{00000000-0000-0000-0000-000000000000}"/>
  <bookViews>
    <workbookView xWindow="390" yWindow="390" windowWidth="28260" windowHeight="13725" xr2:uid="{00000000-000D-0000-FFFF-FFFF00000000}"/>
  </bookViews>
  <sheets>
    <sheet name="CATALOGOS" sheetId="2" r:id="rId1"/>
  </sheets>
  <definedNames>
    <definedName name="_xlnm._FilterDatabase" localSheetId="0" hidden="1">CATALOGOS!$A$16:$G$37</definedName>
    <definedName name="area" localSheetId="0">#REF!</definedName>
    <definedName name="area">#REF!</definedName>
    <definedName name="_xlnm.Print_Area" localSheetId="0">CATALOGOS!$A$1:$G$67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CATALOGOS!$1:$16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G67" i="2"/>
  <c r="G66" i="2"/>
  <c r="A66" i="2"/>
  <c r="G65" i="2"/>
  <c r="G45" i="2"/>
  <c r="B45" i="2"/>
  <c r="G44" i="2"/>
  <c r="B44" i="2"/>
  <c r="G43" i="2"/>
  <c r="B43" i="2"/>
  <c r="G42" i="2"/>
  <c r="B42" i="2"/>
  <c r="B40" i="2"/>
  <c r="G39" i="2"/>
  <c r="G37" i="2"/>
  <c r="F37" i="2" a="1"/>
  <c r="F37" i="2"/>
  <c r="G36" i="2"/>
  <c r="F36" i="2" a="1"/>
  <c r="F36" i="2"/>
  <c r="G35" i="2"/>
  <c r="F35" i="2" a="1"/>
  <c r="F35" i="2"/>
  <c r="G34" i="2"/>
  <c r="F34" i="2" a="1"/>
  <c r="F34" i="2"/>
  <c r="G33" i="2"/>
  <c r="F33" i="2" a="1"/>
  <c r="F33" i="2"/>
  <c r="G32" i="2"/>
  <c r="G31" i="2"/>
  <c r="F31" i="2" a="1"/>
  <c r="F31" i="2"/>
  <c r="G30" i="2"/>
  <c r="F30" i="2" a="1"/>
  <c r="F30" i="2"/>
  <c r="G29" i="2"/>
  <c r="F29" i="2" a="1"/>
  <c r="F29" i="2"/>
  <c r="G28" i="2"/>
  <c r="F28" i="2" a="1"/>
  <c r="F28" i="2"/>
  <c r="G27" i="2"/>
  <c r="F27" i="2" a="1"/>
  <c r="F27" i="2"/>
  <c r="G26" i="2"/>
  <c r="F26" i="2" a="1"/>
  <c r="F26" i="2"/>
  <c r="G25" i="2"/>
  <c r="G24" i="2"/>
  <c r="F24" i="2" a="1"/>
  <c r="F24" i="2"/>
  <c r="G23" i="2"/>
  <c r="F23" i="2" a="1"/>
  <c r="F23" i="2"/>
  <c r="G22" i="2"/>
  <c r="F22" i="2" a="1"/>
  <c r="F22" i="2"/>
  <c r="G21" i="2"/>
  <c r="F21" i="2" a="1"/>
  <c r="F21" i="2"/>
  <c r="G20" i="2"/>
  <c r="F20" i="2" a="1"/>
  <c r="F20" i="2"/>
  <c r="G19" i="2"/>
  <c r="G1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<sst xmlns="http://schemas.openxmlformats.org/spreadsheetml/2006/main" count="88" uniqueCount="67">
  <si>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</si>
  <si>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</si>
  <si>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</si>
  <si>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</si>
  <si>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</si>
  <si>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</si>
  <si>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</si>
  <si>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</si>
  <si>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</si>
  <si>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</si>
  <si>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</si>
  <si>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</si>
  <si>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</si>
  <si>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</si>
  <si>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</si>
  <si>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</si>
  <si>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</si>
  <si>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</si>
  <si>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</si>
  <si>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</si>
  <si>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</si>
  <si>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</si>
  <si>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</si>
  <si>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</si>
  <si>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</si>
  <si>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</si>
  <si>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</si>
  <si>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</si>
  <si>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M3</t>
  </si>
  <si>
    <t>KG</t>
  </si>
  <si>
    <t>A2</t>
  </si>
  <si>
    <t>SIOP-001</t>
  </si>
  <si>
    <t>SIOP-003</t>
  </si>
  <si>
    <t>SIOP-004</t>
  </si>
  <si>
    <t>SIOP-006</t>
  </si>
  <si>
    <t>M3/KM</t>
  </si>
  <si>
    <t>A3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</si>
  <si>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</si>
  <si>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</si>
  <si>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</si>
  <si>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</si>
  <si>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</si>
  <si>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</si>
  <si>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</si>
  <si>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</si>
  <si>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</si>
  <si>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</si>
  <si>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</si>
  <si>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E2</t>
  </si>
  <si>
    <t>PILAS DE CARGA</t>
  </si>
  <si>
    <t>PILAS SECANTES</t>
  </si>
  <si>
    <t>SIOP-002</t>
  </si>
  <si>
    <t>MURO GUÍA</t>
  </si>
  <si>
    <t>TRAZO Y NIVELACIÓN CON EQUIPO TOPOGRÁFICO DEL TERRENO ESTABLECIENDO EJES Y REFERENCIAS Y BANCOS DE NIVEL, INCLUYE: CRUCETAS, ESTACAS, HILOS, MARCAS Y TRAZOS CON CALHIDRA, MANO DE OBRA, EQUIPO Y HERRAMIENTA.</t>
  </si>
  <si>
    <t>CARGA MECÁNICA Y ACARREO EN CAMIÓN 1 ER. KILOMETRO, DE MATERIAL PRODUCTO DE EXCAVACIÓN Y/O DEMOLICIÓN, INCLUYE: MANO DE OBRA, EQUIPO Y HERRAMIENTA, MEDIDO EN SECCIÓN DE PROYECTO.(NORMA S. C. T. N-CTR-CAR-1-01-013-00).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</si>
  <si>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</si>
  <si>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SIOP-E-HID-OB-LP-0425-2026</t>
  </si>
  <si>
    <t>Construcción de muros para cárcamo a base de pilas de concreto (de la pila 1 a la 64 y de la 224 a la 243) en la presa "La Calera", municipio de Tlajomulco de Zúñiga, Jalisco.</t>
  </si>
  <si>
    <t>PILAS DE CIMENTACIÓN</t>
  </si>
  <si>
    <t>EXCAVACIÓN POR MEDIOS MECÁNICOS EN MATERIAL TIPO II, ZONA "A", A CUALQUIER PROFUNDIDAD, INCLUYE: AFINE DE PISOS Y TALUDES, RETIRO DEL MATERIAL A BANCO DE OBRA INDICADO POR SUPERVISIÓN, MANO DE OBRA, EQUIPO Y HERRAMIENTA.</t>
  </si>
  <si>
    <t>SUMINISTRO Y COLOCACIÓN DE CONCRETO PREMEZCLADO BOMBEABLE F'C=100 KG/CM2, TMA= 3/4", R.N. EN MURO GUÍA. INCLUYE: BOMBEO, TENDIDO, RASTREADO, VIBRADO, NIVELACIÓN, HERRAMIENTAS, LIMPIEZA, PRUEBAS DE RESISTENCIA, DESPERDICIO Y MANO DE OBRA.</t>
  </si>
  <si>
    <t>ACARREO EN CAMIÓN A KILÓMETROS SUBSECUENTES DE MATERIAL PRODUCTO DE EXCAVACIÓN Y/O DEMOLICIÓN, INCLUYE: MANO DE OBRA, EQUIPO Y HERRAMIENTA, MEDIDO EN SECCIÓN DE PROYECTO. (NORMA S. C. T. N-CTR-CAR-1-01-013-00)</t>
  </si>
  <si>
    <t>PERFORACIÓN CON EQUIPO ROTATORIO PARA PILAS DE CIMENTACIÓN DE 0.80 M DE DIÁMETRO, EN MATERIAL TIPO I-II CON PRESENCIA DE (BOLEOS) CON TAMAÑOS MÁXIMOS DE 6" (EN PRESENCIA DE AGUA), HASTA UNA PROFUNDIDAD DE 14.00 M. INCLUYE: EQUIPO DE PERFORACIÓN, FLETES, ARMADO, CORTANDO CONCRETO DE CADA LADO DE LAS PILAS SECANTES ( CORE BARREL CON INSERTOS DE CARBURO DE TUNGSTENO Y BOTE ). DESMONTAJES, MOVIMIENTOS Y MANIOBRAS; EXTRACCIÓN, AFINE REQUERIDO, VOLUMEN MEDIDO POR SECCIÓN TEÓRICA DE PROYECTO. NO INCLUYE ADEME METÁLICO.</t>
  </si>
  <si>
    <t>SUMINISTRO Y COLOCACIÓN DE CONCRETO ESTRUCTURAL PREMEZCLADO BOMBEABLE F'C=350 KG/CM2, TMA= 20MM, CON CEMENTO CPC 40, R.N. 28 DÍAS, REVENIMIENTO 18, RESISTENTE A SULFATOS, CON IMPERMEABILIZANTE INTEGRAL POR CRISTALIZACION A 8 KG/M3, EN PILAS DE CIMENTACIÓN. INCLUYE: BOMBEO, COLADO CON TUBO TREMI, VIBRADO, NIVELACIÓN, HERRAMIENTAS, LIMPIEZA Y PRUEBAS DE RESISTENCIA.</t>
  </si>
  <si>
    <t>DESCABECE DE PILAS Y/O PILOTES, MURO GUÍA, DE CONCRETO REFORZADO Y SIMPLE, POR CUALQUIER MEDIO, INCLUYE: LA DEMOLICIÓN, CARGA Y ACARREO DEL MATERIAL PRODUCTO DE DEMOLICIÓN FUERA DE LA OBRA, MANO DE OBRA, HERRAMIENTA, Y TODO LO NECESARIO PARA SU CORRECTA EJECUCIÓN.</t>
  </si>
  <si>
    <t>PERFORACIÓN CON EQUIPO ROTATORIO PARA PILAS DE CIMENTACIÓN DE 0.60 M DE DIÁMETRO, EN MATERIAL TIPO I-II CON PRESENCIA DE (BOLEOS) CON TAMAÑOS MÁXIMOS DE 6" (EN PRESENCIA DE AGUA), HASTA UNA PROFUNDIDAD DE 10.00 M. INCLUYE: EQUIPO DE PERFORACIÓN, FLETES, ARMADO, DESMONTAJES, MOVIMIENTOS Y MANIOBRAS; EXTRACCIÓN, AFINE REQUERIDO, VOLUMEN MEDIDO POR SECCIÓN TEÓRICA DE PROYECTO. NO INCLUYE ADEME METÁLICO.</t>
  </si>
  <si>
    <t>SUMINISTRO Y COLOCACIÓN DE CONCRETO ESTRUCTURAL PREMEZCLADO BOMBEABLE F'C=200 KG/CM2, TMA= 20MM, CON CEMENTO CPC 40, R.N. 28 DÍAS, REVENIMIENTO 18, RESISTENTE A SULFATOS, CON IMPERMEABILIZANTE INTEGRAL POR CRISTALIZACION A 8 KG/M3, EN PILAS DE CIMENTACIÓN. INCLUYE: BOMBEO, COLADO CON TUBO TREMI, VIBRADO, NIVELACIÓN, HERRAMIENTAS, LIMPIEZA Y PRUEBAS DE RESISTENCIA.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</si>
</sst>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03">
    <xf numFmtId="0" fontId="0" fillId="0" borderId="0" xfId="0"/>
    <xf numFmtId="0" fontId="17" fillId="0" borderId="9" xfId="1" applyFont="1" applyBorder="1" applyAlignment="1">
      <alignment horizontal="center" vertical="top"/>
    </xf>
    <xf numFmtId="0" fontId="17" fillId="0" borderId="4" xfId="1" applyFont="1" applyBorder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7" fillId="0" borderId="3" xfId="1" applyFont="1" applyBorder="1" applyAlignment="1">
      <alignment horizontal="center" vertical="top"/>
    </xf>
    <xf numFmtId="14" fontId="3" fillId="0" borderId="0" xfId="1" applyNumberFormat="1" applyFont="1" applyAlignment="1">
      <alignment horizontal="right" vertical="top"/>
    </xf>
    <xf numFmtId="14" fontId="3" fillId="0" borderId="3" xfId="1" applyNumberFormat="1" applyFont="1" applyBorder="1" applyAlignment="1">
      <alignment horizontal="right" vertical="top"/>
    </xf>
    <xf numFmtId="14" fontId="3" fillId="0" borderId="13" xfId="1" applyNumberFormat="1" applyFont="1" applyBorder="1" applyAlignment="1">
      <alignment horizontal="right" vertical="top"/>
    </xf>
    <xf numFmtId="14" fontId="3" fillId="0" borderId="5" xfId="1" applyNumberFormat="1" applyFont="1" applyBorder="1" applyAlignment="1">
      <alignment horizontal="right" vertical="top"/>
    </xf>
    <xf numFmtId="0" fontId="3" fillId="0" borderId="6" xfId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5" fillId="2" borderId="0" xfId="4" applyFont="1" applyFill="1" applyAlignment="1">
      <alignment horizontal="center" vertical="center"/>
    </xf>
    <xf numFmtId="0" fontId="17" fillId="0" borderId="7" xfId="1" applyFont="1" applyBorder="1" applyAlignment="1">
      <alignment horizontal="center" vertical="top"/>
    </xf>
    <xf numFmtId="0" fontId="17" fillId="0" borderId="10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5" xfId="1" applyFont="1" applyBorder="1" applyAlignment="1">
      <alignment horizontal="left" vertical="top"/>
    </xf>
    <xf numFmtId="14" fontId="4" fillId="0" borderId="6" xfId="1" applyNumberFormat="1" applyFont="1" applyBorder="1" applyAlignment="1">
      <alignment horizontal="left" vertical="top"/>
    </xf>
    <xf numFmtId="14" fontId="4" fillId="0" borderId="4" xfId="1" applyNumberFormat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14" fontId="4" fillId="0" borderId="7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4" fillId="0" borderId="3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0" xfId="1" applyFont="1" applyAlignment="1">
      <alignment horizontal="justify" vertical="top"/>
    </xf>
    <xf numFmtId="0" fontId="3" fillId="0" borderId="0" xfId="1" applyFont="1" applyAlignment="1">
      <alignment vertical="top"/>
    </xf>
    <xf numFmtId="49" fontId="5" fillId="2" borderId="11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4" applyFont="1" applyAlignment="1">
      <alignment vertical="top"/>
    </xf>
    <xf numFmtId="0" fontId="7" fillId="0" borderId="0" xfId="1" applyFont="1" applyAlignment="1">
      <alignment horizontal="center" vertical="top" wrapText="1"/>
    </xf>
    <xf numFmtId="0" fontId="5" fillId="2" borderId="0" xfId="4" applyFont="1" applyFill="1" applyAlignment="1">
      <alignment horizontal="justify" vertical="top"/>
    </xf>
    <xf numFmtId="49" fontId="8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justify" vertical="top"/>
    </xf>
    <xf numFmtId="0" fontId="8" fillId="0" borderId="0" xfId="1" applyFont="1" applyAlignment="1">
      <alignment horizontal="center" vertical="top" wrapText="1"/>
    </xf>
    <xf numFmtId="166" fontId="8" fillId="0" borderId="0" xfId="1" applyNumberFormat="1" applyFont="1" applyAlignment="1">
      <alignment horizontal="right" vertical="top"/>
    </xf>
    <xf numFmtId="164" fontId="8" fillId="0" borderId="0" xfId="3" applyNumberFormat="1" applyFont="1" applyAlignment="1">
      <alignment horizontal="right" vertical="top"/>
    </xf>
    <xf numFmtId="4" fontId="10" fillId="0" borderId="0" xfId="1" applyNumberFormat="1" applyFont="1" applyAlignment="1">
      <alignment horizontal="center" vertical="top"/>
    </xf>
    <xf numFmtId="164" fontId="10" fillId="0" borderId="0" xfId="3" applyNumberFormat="1" applyFont="1" applyAlignment="1">
      <alignment vertical="top"/>
    </xf>
    <xf numFmtId="49" fontId="11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justify" vertical="top"/>
    </xf>
    <xf numFmtId="0" fontId="12" fillId="0" borderId="0" xfId="1" applyFont="1" applyAlignment="1">
      <alignment horizontal="center" vertical="top" wrapText="1"/>
    </xf>
    <xf numFmtId="166" fontId="12" fillId="0" borderId="0" xfId="1" applyNumberFormat="1" applyFont="1" applyAlignment="1">
      <alignment horizontal="right" vertical="top"/>
    </xf>
    <xf numFmtId="4" fontId="12" fillId="0" borderId="0" xfId="1" applyNumberFormat="1" applyFont="1" applyAlignment="1">
      <alignment horizontal="center" vertical="top"/>
    </xf>
    <xf numFmtId="164" fontId="11" fillId="0" borderId="0" xfId="1" applyNumberFormat="1" applyFont="1" applyAlignment="1">
      <alignment vertical="top"/>
    </xf>
    <xf numFmtId="0" fontId="13" fillId="0" borderId="0" xfId="1" applyFont="1" applyAlignment="1">
      <alignment horizontal="justify" vertical="top"/>
    </xf>
    <xf numFmtId="0" fontId="14" fillId="0" borderId="0" xfId="1" applyFont="1" applyAlignment="1">
      <alignment horizontal="center" vertical="top" wrapText="1"/>
    </xf>
    <xf numFmtId="4" fontId="14" fillId="0" borderId="0" xfId="1" applyNumberFormat="1" applyFont="1" applyAlignment="1">
      <alignment horizontal="right" vertical="top"/>
    </xf>
    <xf numFmtId="164" fontId="14" fillId="0" borderId="0" xfId="6" applyNumberFormat="1" applyFont="1" applyAlignment="1">
      <alignment horizontal="right" vertical="top"/>
    </xf>
    <xf numFmtId="4" fontId="13" fillId="0" borderId="0" xfId="1" applyNumberFormat="1" applyFont="1" applyAlignment="1">
      <alignment horizontal="center" vertical="top"/>
    </xf>
    <xf numFmtId="164" fontId="13" fillId="0" borderId="0" xfId="5" applyNumberFormat="1" applyFont="1" applyFill="1" applyAlignment="1">
      <alignment vertical="top"/>
    </xf>
    <xf numFmtId="0" fontId="10" fillId="0" borderId="0" xfId="1" applyFont="1" applyAlignment="1">
      <alignment vertical="top"/>
    </xf>
    <xf numFmtId="4" fontId="10" fillId="0" borderId="0" xfId="1" applyNumberFormat="1" applyFont="1" applyAlignment="1">
      <alignment vertical="top"/>
    </xf>
    <xf numFmtId="4" fontId="8" fillId="0" borderId="0" xfId="1" applyNumberFormat="1" applyFont="1" applyAlignment="1">
      <alignment horizontal="right" vertical="top"/>
    </xf>
    <xf numFmtId="164" fontId="8" fillId="0" borderId="0" xfId="3" applyNumberFormat="1" applyFont="1" applyAlignment="1">
      <alignment vertical="top"/>
    </xf>
    <xf numFmtId="0" fontId="10" fillId="3" borderId="0" xfId="1" applyFont="1" applyFill="1" applyAlignment="1">
      <alignment vertical="top"/>
    </xf>
    <xf numFmtId="0" fontId="10" fillId="3" borderId="0" xfId="1" applyFont="1" applyFill="1" applyAlignment="1">
      <alignment horizontal="center" vertical="top"/>
    </xf>
    <xf numFmtId="167" fontId="10" fillId="3" borderId="0" xfId="1" applyNumberFormat="1" applyFont="1" applyFill="1" applyAlignment="1">
      <alignment vertical="top"/>
    </xf>
    <xf numFmtId="0" fontId="8" fillId="0" borderId="0" xfId="1" applyFont="1" applyAlignment="1">
      <alignment vertical="top"/>
    </xf>
    <xf numFmtId="164" fontId="8" fillId="0" borderId="0" xfId="3" applyNumberFormat="1" applyFont="1" applyFill="1" applyAlignment="1">
      <alignment horizontal="right" vertical="top"/>
    </xf>
    <xf numFmtId="0" fontId="8" fillId="0" borderId="0" xfId="1" applyFont="1" applyAlignment="1">
      <alignment horizontal="center" vertical="top"/>
    </xf>
    <xf numFmtId="165" fontId="15" fillId="2" borderId="0" xfId="4" applyNumberFormat="1" applyFont="1" applyFill="1" applyAlignment="1">
      <alignment vertical="top"/>
    </xf>
    <xf numFmtId="43" fontId="4" fillId="0" borderId="0" xfId="7" applyFont="1" applyAlignment="1">
      <alignment vertical="top"/>
    </xf>
    <xf numFmtId="164" fontId="12" fillId="0" borderId="0" xfId="6" applyNumberFormat="1" applyFont="1" applyFill="1" applyAlignment="1">
      <alignment horizontal="right" vertical="top"/>
    </xf>
    <xf numFmtId="164" fontId="8" fillId="0" borderId="0" xfId="6" applyNumberFormat="1" applyFont="1" applyAlignment="1">
      <alignment horizontal="right" vertical="top"/>
    </xf>
    <xf numFmtId="164" fontId="8" fillId="0" borderId="0" xfId="6" applyNumberFormat="1" applyFont="1" applyFill="1" applyAlignment="1">
      <alignment horizontal="right" vertical="top"/>
    </xf>
    <xf numFmtId="4" fontId="4" fillId="0" borderId="0" xfId="1" applyNumberFormat="1" applyFont="1" applyAlignment="1">
      <alignment vertical="top"/>
    </xf>
    <xf numFmtId="164" fontId="10" fillId="0" borderId="0" xfId="5" applyNumberFormat="1" applyFont="1" applyFill="1" applyAlignment="1">
      <alignment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3" fillId="0" borderId="1" xfId="1" applyFont="1" applyBorder="1" applyAlignment="1">
      <alignment vertical="top"/>
    </xf>
    <xf numFmtId="0" fontId="3" fillId="0" borderId="2" xfId="1" applyFont="1" applyBorder="1" applyAlignment="1">
      <alignment vertical="top"/>
    </xf>
    <xf numFmtId="0" fontId="3" fillId="0" borderId="8" xfId="1" applyFont="1" applyBorder="1" applyAlignment="1">
      <alignment vertical="top"/>
    </xf>
    <xf numFmtId="0" fontId="6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43" fontId="8" fillId="0" borderId="0" xfId="1" applyNumberFormat="1" applyFont="1" applyAlignment="1">
      <alignment vertical="top"/>
    </xf>
    <xf numFmtId="164" fontId="8" fillId="0" borderId="0" xfId="1" applyNumberFormat="1" applyFont="1" applyAlignment="1">
      <alignment vertical="top"/>
    </xf>
    <xf numFmtId="0" fontId="16" fillId="2" borderId="0" xfId="4" applyFont="1" applyFill="1" applyAlignment="1">
      <alignment horizontal="center" vertical="top"/>
    </xf>
    <xf numFmtId="14" fontId="3" fillId="0" borderId="9" xfId="1" applyNumberFormat="1" applyFont="1" applyBorder="1" applyAlignment="1">
      <alignment horizontal="right" vertical="top"/>
    </xf>
    <xf numFmtId="14" fontId="3" fillId="0" borderId="10" xfId="1" applyNumberFormat="1" applyFont="1" applyBorder="1" applyAlignment="1">
      <alignment horizontal="right" vertical="top"/>
    </xf>
    <xf numFmtId="0" fontId="2" fillId="0" borderId="2" xfId="1" applyFont="1" applyBorder="1" applyAlignment="1">
      <alignment horizontal="justify" vertical="top"/>
    </xf>
    <xf numFmtId="0" fontId="2" fillId="0" borderId="8" xfId="1" applyFont="1" applyBorder="1" applyAlignment="1">
      <alignment horizontal="justify" vertical="top"/>
    </xf>
    <xf numFmtId="0" fontId="4" fillId="0" borderId="2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5" fillId="2" borderId="11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</cellXfs>
  <cellStyles count="8">
    <cellStyle name="Millares" xfId="7" builtinId="3"/>
    <cellStyle name="Moneda" xfId="5" builtinId="4"/>
    <cellStyle name="Moneda 2" xfId="3" xr:uid="{00000000-0005-0000-0000-000008000000}"/>
    <cellStyle name="Moneda 2 2" xfId="6" xr:uid="{00000000-0005-0000-0000-00000A000000}"/>
    <cellStyle name="Normal" xfId="0" builtinId="0"/>
    <cellStyle name="Normal 2" xfId="1" xr:uid="{00000000-0005-0000-0000-000006000000}"/>
    <cellStyle name="Normal 2 2" xfId="4" xr:uid="{00000000-0005-0000-0000-000009000000}"/>
    <cellStyle name="Normal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2</xdr:row>
      <xdr:rowOff>371476</xdr:rowOff>
    </xdr:from>
    <xdr:to>
      <xdr:col>6</xdr:col>
      <xdr:colOff>1499250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15550" y="752475"/>
          <a:ext cx="1381125" cy="457200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1" y="514351"/>
          <a:ext cx="93639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r="59002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r="2697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75"/>
  <sheetViews>
    <sheetView showGridLines="0" showZeros="0" tabSelected="1" view="pageBreakPreview" zoomScaleNormal="100" zoomScaleSheetLayoutView="100" workbookViewId="0">
      <selection activeCell="E37" sqref="E37"/>
    </sheetView>
  </sheetViews>
  <sheetFormatPr baseColWidth="10" defaultColWidth="9.140625" defaultRowHeight="15" x14ac:dyDescent="0.25"/>
  <cols>
    <col min="1" max="1" width="20.5703125" style="20" customWidth="1"/>
    <col min="2" max="2" width="56.85546875" style="20" customWidth="1"/>
    <col min="3" max="3" width="13.7109375" style="20" customWidth="1"/>
    <col min="4" max="4" width="15.140625" style="20" customWidth="1"/>
    <col min="5" max="5" width="17.85546875" style="20" customWidth="1"/>
    <col min="6" max="6" width="25.85546875" style="20" customWidth="1"/>
    <col min="7" max="7" width="24.28515625" style="20" customWidth="1"/>
    <col min="8" max="8" width="9.140625" style="20"/>
    <col min="9" max="9" width="9.85546875" style="20" bestFit="1" customWidth="1"/>
    <col min="10" max="16384" width="9.140625" style="20"/>
  </cols>
  <sheetData>
    <row r="1" spans="1:7" x14ac:dyDescent="0.25">
      <c r="A1" s="19"/>
      <c r="B1" s="17" t="s">
        <v>11</v>
      </c>
      <c r="C1" s="11" t="s">
        <v>27</v>
      </c>
      <c r="D1" s="10"/>
      <c r="E1" s="10"/>
      <c r="F1" s="9"/>
      <c r="G1" s="86"/>
    </row>
    <row r="2" spans="1:7" x14ac:dyDescent="0.25">
      <c r="A2" s="21"/>
      <c r="B2" s="18" t="s">
        <v>12</v>
      </c>
      <c r="C2" s="22"/>
      <c r="D2" s="23"/>
      <c r="E2" s="23"/>
      <c r="F2" s="24"/>
      <c r="G2" s="87"/>
    </row>
    <row r="3" spans="1:7" ht="33.75" customHeight="1" x14ac:dyDescent="0.25">
      <c r="A3" s="21"/>
      <c r="B3" s="45" t="s">
        <v>25</v>
      </c>
      <c r="C3" s="4" t="s">
        <v>56</v>
      </c>
      <c r="D3" s="3"/>
      <c r="E3" s="3"/>
      <c r="F3" s="2"/>
      <c r="G3" s="87"/>
    </row>
    <row r="4" spans="1:7" ht="12.75" customHeight="1" x14ac:dyDescent="0.25">
      <c r="A4" s="21"/>
      <c r="B4" s="13"/>
      <c r="C4" s="4"/>
      <c r="D4" s="3"/>
      <c r="E4" s="3"/>
      <c r="F4" s="2"/>
      <c r="G4" s="87"/>
    </row>
    <row r="5" spans="1:7" ht="18.75" customHeight="1" thickBot="1" x14ac:dyDescent="0.3">
      <c r="A5" s="21"/>
      <c r="B5" s="12"/>
      <c r="C5" s="1"/>
      <c r="D5" s="16"/>
      <c r="E5" s="16"/>
      <c r="F5" s="15"/>
      <c r="G5" s="87"/>
    </row>
    <row r="6" spans="1:7" ht="13.5" customHeight="1" x14ac:dyDescent="0.25">
      <c r="A6" s="21"/>
      <c r="B6" s="25" t="s">
        <v>0</v>
      </c>
      <c r="C6" s="8" t="s">
        <v>20</v>
      </c>
      <c r="D6" s="7"/>
      <c r="E6" s="7"/>
      <c r="F6" s="26"/>
      <c r="G6" s="87"/>
    </row>
    <row r="7" spans="1:7" x14ac:dyDescent="0.25">
      <c r="A7" s="21"/>
      <c r="B7" s="97" t="s">
        <v>57</v>
      </c>
      <c r="C7" s="6" t="s">
        <v>21</v>
      </c>
      <c r="D7" s="5"/>
      <c r="E7" s="5"/>
      <c r="F7" s="27"/>
      <c r="G7" s="87"/>
    </row>
    <row r="8" spans="1:7" ht="17.25" customHeight="1" x14ac:dyDescent="0.25">
      <c r="A8" s="21"/>
      <c r="B8" s="97"/>
      <c r="C8" s="6" t="s">
        <v>1</v>
      </c>
      <c r="D8" s="5"/>
      <c r="E8" s="5"/>
      <c r="F8" s="28"/>
      <c r="G8" s="87"/>
    </row>
    <row r="9" spans="1:7" ht="14.25" customHeight="1" thickBot="1" x14ac:dyDescent="0.3">
      <c r="A9" s="21"/>
      <c r="B9" s="98"/>
      <c r="C9" s="95" t="s">
        <v>13</v>
      </c>
      <c r="D9" s="96"/>
      <c r="E9" s="96"/>
      <c r="F9" s="29"/>
      <c r="G9" s="88"/>
    </row>
    <row r="10" spans="1:7" ht="17.25" customHeight="1" x14ac:dyDescent="0.25">
      <c r="A10" s="21"/>
      <c r="B10" s="30" t="s">
        <v>16</v>
      </c>
      <c r="C10" s="11" t="s">
        <v>17</v>
      </c>
      <c r="D10" s="10"/>
      <c r="E10" s="10"/>
      <c r="F10" s="9"/>
      <c r="G10" s="89" t="s">
        <v>26</v>
      </c>
    </row>
    <row r="11" spans="1:7" x14ac:dyDescent="0.25">
      <c r="A11" s="21"/>
      <c r="B11" s="99"/>
      <c r="C11" s="31">
        <v>0</v>
      </c>
      <c r="D11" s="32"/>
      <c r="E11" s="32"/>
      <c r="F11" s="33"/>
      <c r="G11" s="90" t="s">
        <v>48</v>
      </c>
    </row>
    <row r="12" spans="1:7" ht="15.75" customHeight="1" thickBot="1" x14ac:dyDescent="0.3">
      <c r="A12" s="34"/>
      <c r="B12" s="100"/>
      <c r="C12" s="35"/>
      <c r="D12" s="36"/>
      <c r="E12" s="36"/>
      <c r="F12" s="37"/>
      <c r="G12" s="91"/>
    </row>
    <row r="13" spans="1:7" ht="15.75" thickBot="1" x14ac:dyDescent="0.3">
      <c r="D13" s="38"/>
    </row>
    <row r="14" spans="1:7" ht="15.75" customHeight="1" thickBot="1" x14ac:dyDescent="0.3">
      <c r="A14" s="101" t="s">
        <v>22</v>
      </c>
      <c r="B14" s="102"/>
      <c r="C14" s="102"/>
      <c r="D14" s="102"/>
      <c r="E14" s="102"/>
      <c r="F14" s="102"/>
      <c r="G14" s="102"/>
    </row>
    <row r="15" spans="1:7" ht="15.75" thickBot="1" x14ac:dyDescent="0.3">
      <c r="A15" s="39"/>
      <c r="B15" s="39"/>
      <c r="C15" s="39"/>
      <c r="D15" s="39"/>
      <c r="E15" s="39"/>
      <c r="F15" s="39"/>
      <c r="G15" s="39"/>
    </row>
    <row r="16" spans="1:7" s="43" customFormat="1" ht="30.75" thickBot="1" x14ac:dyDescent="0.3">
      <c r="A16" s="40" t="s">
        <v>2</v>
      </c>
      <c r="B16" s="41" t="s">
        <v>3</v>
      </c>
      <c r="C16" s="41" t="s">
        <v>4</v>
      </c>
      <c r="D16" s="41" t="s">
        <v>5</v>
      </c>
      <c r="E16" s="42" t="s">
        <v>18</v>
      </c>
      <c r="F16" s="42" t="s">
        <v>19</v>
      </c>
      <c r="G16" s="41" t="s">
        <v>6</v>
      </c>
    </row>
    <row r="17" spans="1:9" s="73" customFormat="1" ht="42.75" customHeight="1" x14ac:dyDescent="0.25">
      <c r="A17" s="47"/>
      <c r="B17" s="48" t="str">
        <f>+B7</f>
        <v>Construcción de muros para cárcamo a base de pilas de concreto (de la pila 1 a la 64 y de la 224 a la 243) en la presa "La Calera", municipio de Tlajomulco de Zúñiga, Jalisco.</v>
      </c>
      <c r="C17" s="49"/>
      <c r="D17" s="50"/>
      <c r="E17" s="51"/>
      <c r="F17" s="52"/>
      <c r="G17" s="53"/>
    </row>
    <row r="18" spans="1:9" s="73" customFormat="1" ht="11.25" x14ac:dyDescent="0.25">
      <c r="A18" s="54" t="s">
        <v>14</v>
      </c>
      <c r="B18" s="84" t="s">
        <v>58</v>
      </c>
      <c r="C18" s="56"/>
      <c r="D18" s="57"/>
      <c r="E18" s="78"/>
      <c r="F18" s="58"/>
      <c r="G18" s="59">
        <f>G19+G25+G32</f>
        <v>0</v>
      </c>
    </row>
    <row r="19" spans="1:9" s="73" customFormat="1" ht="11.25" x14ac:dyDescent="0.25">
      <c r="A19" s="60" t="s">
        <v>15</v>
      </c>
      <c r="B19" s="60" t="s">
        <v>52</v>
      </c>
      <c r="C19" s="61"/>
      <c r="D19" s="62"/>
      <c r="E19" s="63"/>
      <c r="F19" s="64"/>
      <c r="G19" s="65">
        <f>SUM(G20:G24)</f>
        <v>0</v>
      </c>
    </row>
    <row r="20" spans="1:9" s="73" customFormat="1" ht="45" x14ac:dyDescent="0.25">
      <c r="A20" s="47" t="s">
        <v>31</v>
      </c>
      <c r="B20" s="85" t="s">
        <v>53</v>
      </c>
      <c r="C20" s="49" t="s">
        <v>24</v>
      </c>
      <c r="D20" s="68">
        <v>88.01</v>
      </c>
      <c r="E20" s="79"/>
      <c r="F20" s="49" t="str" cm="1">
        <f t="array" ref="F20">+numtext(E20)</f>
        <v>CERO PESOS 00/100 M.N.</v>
      </c>
      <c r="G20" s="69">
        <f>+ROUND(E20*D20,2)</f>
        <v>0</v>
      </c>
      <c r="I20" s="92"/>
    </row>
    <row r="21" spans="1:9" s="73" customFormat="1" ht="45" x14ac:dyDescent="0.25">
      <c r="A21" s="47" t="s">
        <v>51</v>
      </c>
      <c r="B21" s="85" t="s">
        <v>59</v>
      </c>
      <c r="C21" s="49" t="s">
        <v>28</v>
      </c>
      <c r="D21" s="68">
        <v>70.400000000000006</v>
      </c>
      <c r="E21" s="80"/>
      <c r="F21" s="49" t="str" cm="1">
        <f t="array" ref="F21">+numtext(E21)</f>
        <v>CERO PESOS 00/100 M.N.</v>
      </c>
      <c r="G21" s="69">
        <f t="shared" ref="G21:G24" si="0">+ROUND(E21*D21,2)</f>
        <v>0</v>
      </c>
    </row>
    <row r="22" spans="1:9" s="73" customFormat="1" ht="45" x14ac:dyDescent="0.25">
      <c r="A22" s="47" t="s">
        <v>32</v>
      </c>
      <c r="B22" s="85" t="s">
        <v>60</v>
      </c>
      <c r="C22" s="49" t="s">
        <v>28</v>
      </c>
      <c r="D22" s="68">
        <v>70.400000000000006</v>
      </c>
      <c r="E22" s="80"/>
      <c r="F22" s="49" t="str" cm="1">
        <f t="array" ref="F22">+numtext(E22)</f>
        <v>CERO PESOS 00/100 M.N.</v>
      </c>
      <c r="G22" s="69">
        <f t="shared" si="0"/>
        <v>0</v>
      </c>
    </row>
    <row r="23" spans="1:9" s="73" customFormat="1" ht="45" x14ac:dyDescent="0.25">
      <c r="A23" s="47" t="s">
        <v>33</v>
      </c>
      <c r="B23" s="85" t="s">
        <v>54</v>
      </c>
      <c r="C23" s="49" t="s">
        <v>28</v>
      </c>
      <c r="D23" s="68">
        <v>70.400000000000006</v>
      </c>
      <c r="E23" s="80"/>
      <c r="F23" s="49" t="str" cm="1">
        <f t="array" ref="F23">+numtext(E23)</f>
        <v>CERO PESOS 00/100 M.N.</v>
      </c>
      <c r="G23" s="69">
        <f t="shared" si="0"/>
        <v>0</v>
      </c>
    </row>
    <row r="24" spans="1:9" s="73" customFormat="1" ht="45" x14ac:dyDescent="0.25">
      <c r="A24" s="47" t="s">
        <v>37</v>
      </c>
      <c r="B24" s="85" t="s">
        <v>61</v>
      </c>
      <c r="C24" s="49" t="s">
        <v>35</v>
      </c>
      <c r="D24" s="68">
        <v>1760.19</v>
      </c>
      <c r="E24" s="80"/>
      <c r="F24" s="49" t="str" cm="1">
        <f t="array" ref="F24">+numtext(E24)</f>
        <v>CERO PESOS 00/100 M.N.</v>
      </c>
      <c r="G24" s="69">
        <f t="shared" si="0"/>
        <v>0</v>
      </c>
    </row>
    <row r="25" spans="1:9" s="73" customFormat="1" ht="11.25" x14ac:dyDescent="0.25">
      <c r="A25" s="60" t="s">
        <v>30</v>
      </c>
      <c r="B25" s="60" t="s">
        <v>49</v>
      </c>
      <c r="C25" s="61"/>
      <c r="D25" s="62"/>
      <c r="E25" s="63"/>
      <c r="F25" s="64"/>
      <c r="G25" s="65">
        <f>SUM(G26:G31)</f>
        <v>0</v>
      </c>
    </row>
    <row r="26" spans="1:9" s="73" customFormat="1" ht="101.25" x14ac:dyDescent="0.25">
      <c r="A26" s="47" t="s">
        <v>34</v>
      </c>
      <c r="B26" s="85" t="s">
        <v>62</v>
      </c>
      <c r="C26" s="49" t="s">
        <v>28</v>
      </c>
      <c r="D26" s="68">
        <v>266.61</v>
      </c>
      <c r="E26" s="80"/>
      <c r="F26" s="49" t="str" cm="1">
        <f t="array" ref="F26">+numtext(E26)</f>
        <v>CERO PESOS 00/100 M.N.</v>
      </c>
      <c r="G26" s="69">
        <f t="shared" ref="G26" si="1">+ROUND(E26*D26,2)</f>
        <v>0</v>
      </c>
    </row>
    <row r="27" spans="1:9" s="73" customFormat="1" ht="45" x14ac:dyDescent="0.25">
      <c r="A27" s="47" t="s">
        <v>38</v>
      </c>
      <c r="B27" s="85" t="s">
        <v>54</v>
      </c>
      <c r="C27" s="49" t="s">
        <v>28</v>
      </c>
      <c r="D27" s="68">
        <v>266.61</v>
      </c>
      <c r="E27" s="80"/>
      <c r="F27" s="49" t="str" cm="1">
        <f t="array" ref="F27">+numtext(E27)</f>
        <v>CERO PESOS 00/100 M.N.</v>
      </c>
      <c r="G27" s="69">
        <f t="shared" ref="G27:G31" si="2">+ROUND(E27*D27,2)</f>
        <v>0</v>
      </c>
    </row>
    <row r="28" spans="1:9" s="73" customFormat="1" ht="45" x14ac:dyDescent="0.25">
      <c r="A28" s="47" t="s">
        <v>39</v>
      </c>
      <c r="B28" s="85" t="s">
        <v>61</v>
      </c>
      <c r="C28" s="49" t="s">
        <v>35</v>
      </c>
      <c r="D28" s="68">
        <v>6665.65</v>
      </c>
      <c r="E28" s="80"/>
      <c r="F28" s="49" t="str" cm="1">
        <f t="array" ref="F28">+numtext(E28)</f>
        <v>CERO PESOS 00/100 M.N.</v>
      </c>
      <c r="G28" s="69">
        <f t="shared" si="2"/>
        <v>0</v>
      </c>
    </row>
    <row r="29" spans="1:9" s="73" customFormat="1" ht="56.25" x14ac:dyDescent="0.25">
      <c r="A29" s="47" t="s">
        <v>40</v>
      </c>
      <c r="B29" s="85" t="s">
        <v>55</v>
      </c>
      <c r="C29" s="49" t="s">
        <v>29</v>
      </c>
      <c r="D29" s="68">
        <v>35238.49</v>
      </c>
      <c r="E29" s="80"/>
      <c r="F29" s="49" t="str" cm="1">
        <f t="array" ref="F29">+numtext(E29)</f>
        <v>CERO PESOS 00/100 M.N.</v>
      </c>
      <c r="G29" s="69">
        <f t="shared" si="2"/>
        <v>0</v>
      </c>
    </row>
    <row r="30" spans="1:9" s="73" customFormat="1" ht="67.5" x14ac:dyDescent="0.25">
      <c r="A30" s="47" t="s">
        <v>41</v>
      </c>
      <c r="B30" s="85" t="s">
        <v>63</v>
      </c>
      <c r="C30" s="49" t="s">
        <v>28</v>
      </c>
      <c r="D30" s="68">
        <v>266.61</v>
      </c>
      <c r="E30" s="80"/>
      <c r="F30" s="49" t="str" cm="1">
        <f t="array" ref="F30">+numtext(E30)</f>
        <v>CERO PESOS 00/100 M.N.</v>
      </c>
      <c r="G30" s="69">
        <f t="shared" si="2"/>
        <v>0</v>
      </c>
    </row>
    <row r="31" spans="1:9" s="73" customFormat="1" ht="56.25" x14ac:dyDescent="0.25">
      <c r="A31" s="47" t="s">
        <v>42</v>
      </c>
      <c r="B31" s="85" t="s">
        <v>64</v>
      </c>
      <c r="C31" s="49" t="s">
        <v>28</v>
      </c>
      <c r="D31" s="68">
        <v>47.17</v>
      </c>
      <c r="E31" s="80"/>
      <c r="F31" s="49" t="str" cm="1">
        <f t="array" ref="F31">+numtext(E31)</f>
        <v>CERO PESOS 00/100 M.N.</v>
      </c>
      <c r="G31" s="69">
        <f t="shared" si="2"/>
        <v>0</v>
      </c>
    </row>
    <row r="32" spans="1:9" s="73" customFormat="1" ht="11.25" x14ac:dyDescent="0.25">
      <c r="A32" s="60" t="s">
        <v>36</v>
      </c>
      <c r="B32" s="60" t="s">
        <v>50</v>
      </c>
      <c r="C32" s="61"/>
      <c r="D32" s="62"/>
      <c r="E32" s="63"/>
      <c r="F32" s="64"/>
      <c r="G32" s="65">
        <f>SUM(G33:G37)</f>
        <v>0</v>
      </c>
    </row>
    <row r="33" spans="1:8" s="73" customFormat="1" ht="78.75" x14ac:dyDescent="0.25">
      <c r="A33" s="47" t="s">
        <v>43</v>
      </c>
      <c r="B33" s="85" t="s">
        <v>65</v>
      </c>
      <c r="C33" s="49" t="s">
        <v>28</v>
      </c>
      <c r="D33" s="68">
        <v>102.75</v>
      </c>
      <c r="E33" s="80"/>
      <c r="F33" s="49" t="str" cm="1">
        <f t="array" ref="F33">+numtext(E33)</f>
        <v>CERO PESOS 00/100 M.N.</v>
      </c>
      <c r="G33" s="69">
        <f t="shared" ref="G33:G37" si="3">+ROUND(E33*D33,2)</f>
        <v>0</v>
      </c>
    </row>
    <row r="34" spans="1:8" s="73" customFormat="1" ht="45" x14ac:dyDescent="0.25">
      <c r="A34" s="47" t="s">
        <v>44</v>
      </c>
      <c r="B34" s="85" t="s">
        <v>54</v>
      </c>
      <c r="C34" s="49" t="s">
        <v>28</v>
      </c>
      <c r="D34" s="68">
        <v>102.75</v>
      </c>
      <c r="E34" s="80"/>
      <c r="F34" s="49" t="str" cm="1">
        <f t="array" ref="F34">+numtext(E34)</f>
        <v>CERO PESOS 00/100 M.N.</v>
      </c>
      <c r="G34" s="69">
        <f t="shared" si="3"/>
        <v>0</v>
      </c>
    </row>
    <row r="35" spans="1:8" s="73" customFormat="1" ht="45" x14ac:dyDescent="0.25">
      <c r="A35" s="47" t="s">
        <v>45</v>
      </c>
      <c r="B35" s="85" t="s">
        <v>61</v>
      </c>
      <c r="C35" s="49" t="s">
        <v>35</v>
      </c>
      <c r="D35" s="68">
        <v>2568.9899999999998</v>
      </c>
      <c r="E35" s="80"/>
      <c r="F35" s="49" t="str" cm="1">
        <f t="array" ref="F35">+numtext(E35)</f>
        <v>CERO PESOS 00/100 M.N.</v>
      </c>
      <c r="G35" s="69">
        <f t="shared" si="3"/>
        <v>0</v>
      </c>
      <c r="H35" s="92"/>
    </row>
    <row r="36" spans="1:8" s="73" customFormat="1" ht="67.5" x14ac:dyDescent="0.25">
      <c r="A36" s="47" t="s">
        <v>46</v>
      </c>
      <c r="B36" s="85" t="s">
        <v>66</v>
      </c>
      <c r="C36" s="49" t="s">
        <v>28</v>
      </c>
      <c r="D36" s="68">
        <v>102.75</v>
      </c>
      <c r="E36" s="80"/>
      <c r="F36" s="49" t="str" cm="1">
        <f t="array" ref="F36">+numtext(E36)</f>
        <v>CERO PESOS 00/100 M.N.</v>
      </c>
      <c r="G36" s="69">
        <f t="shared" si="3"/>
        <v>0</v>
      </c>
      <c r="H36" s="93"/>
    </row>
    <row r="37" spans="1:8" s="73" customFormat="1" ht="56.25" x14ac:dyDescent="0.25">
      <c r="A37" s="47" t="s">
        <v>47</v>
      </c>
      <c r="B37" s="85" t="s">
        <v>64</v>
      </c>
      <c r="C37" s="49" t="s">
        <v>28</v>
      </c>
      <c r="D37" s="68">
        <v>23.24</v>
      </c>
      <c r="E37" s="80"/>
      <c r="F37" s="49" t="str" cm="1">
        <f t="array" ref="F37">+numtext(E37)</f>
        <v>CERO PESOS 00/100 M.N.</v>
      </c>
      <c r="G37" s="69">
        <f t="shared" si="3"/>
        <v>0</v>
      </c>
    </row>
    <row r="38" spans="1:8" s="73" customFormat="1" ht="12.95" customHeight="1" x14ac:dyDescent="0.25">
      <c r="A38" s="66"/>
      <c r="B38" s="66"/>
      <c r="C38" s="66"/>
      <c r="D38" s="67"/>
      <c r="E38" s="66"/>
      <c r="F38" s="66"/>
      <c r="G38" s="66"/>
    </row>
    <row r="39" spans="1:8" x14ac:dyDescent="0.25">
      <c r="A39" s="70"/>
      <c r="B39" s="71" t="s">
        <v>23</v>
      </c>
      <c r="C39" s="71"/>
      <c r="D39" s="72"/>
      <c r="E39" s="70"/>
      <c r="F39" s="70"/>
      <c r="G39" s="70">
        <f>D39*E39</f>
        <v>0</v>
      </c>
    </row>
    <row r="40" spans="1:8" ht="33.75" x14ac:dyDescent="0.25">
      <c r="A40" s="66"/>
      <c r="B40" s="83" t="str">
        <f>+B17</f>
        <v>Construcción de muros para cárcamo a base de pilas de concreto (de la pila 1 a la 64 y de la 224 a la 243) en la presa "La Calera", municipio de Tlajomulco de Zúñiga, Jalisco.</v>
      </c>
      <c r="C40" s="66"/>
      <c r="D40" s="67"/>
      <c r="E40" s="66"/>
      <c r="F40" s="66"/>
      <c r="G40" s="66"/>
    </row>
    <row r="41" spans="1:8" x14ac:dyDescent="0.25">
      <c r="A41" s="60"/>
      <c r="B41" s="60"/>
      <c r="C41" s="61"/>
      <c r="D41" s="62"/>
      <c r="E41" s="63"/>
      <c r="F41" s="64"/>
      <c r="G41" s="65"/>
    </row>
    <row r="42" spans="1:8" x14ac:dyDescent="0.25">
      <c r="A42" s="54" t="s">
        <v>14</v>
      </c>
      <c r="B42" s="55" t="str">
        <f>+VLOOKUP($A42,$A$17:$G$38,2,0)</f>
        <v>PILAS DE CIMENTACIÓN</v>
      </c>
      <c r="C42" s="66"/>
      <c r="D42" s="67"/>
      <c r="E42" s="66"/>
      <c r="F42" s="66"/>
      <c r="G42" s="82">
        <f>+VLOOKUP($A42,$A$17:$G$38,7,0)</f>
        <v>0</v>
      </c>
    </row>
    <row r="43" spans="1:8" x14ac:dyDescent="0.25">
      <c r="A43" s="60" t="s">
        <v>15</v>
      </c>
      <c r="B43" s="60" t="str">
        <f>+VLOOKUP($A43,$A$17:$G$38,2,0)</f>
        <v>MURO GUÍA</v>
      </c>
      <c r="C43" s="61"/>
      <c r="D43" s="62"/>
      <c r="E43" s="63"/>
      <c r="F43" s="64"/>
      <c r="G43" s="65">
        <f>+VLOOKUP($A43,$A$17:$G$38,7,0)</f>
        <v>0</v>
      </c>
    </row>
    <row r="44" spans="1:8" x14ac:dyDescent="0.25">
      <c r="A44" s="60" t="s">
        <v>30</v>
      </c>
      <c r="B44" s="60" t="str">
        <f>+VLOOKUP($A44,$A$17:$G$38,2,0)</f>
        <v>PILAS DE CARGA</v>
      </c>
      <c r="C44" s="61"/>
      <c r="D44" s="62"/>
      <c r="E44" s="63"/>
      <c r="F44" s="64"/>
      <c r="G44" s="65">
        <f>+VLOOKUP($A44,$A$17:$G$38,7,0)</f>
        <v>0</v>
      </c>
    </row>
    <row r="45" spans="1:8" x14ac:dyDescent="0.25">
      <c r="A45" s="60" t="s">
        <v>36</v>
      </c>
      <c r="B45" s="60" t="str">
        <f>+VLOOKUP($A45,$A$17:$G$38,2,0)</f>
        <v>PILAS SECANTES</v>
      </c>
      <c r="C45" s="61"/>
      <c r="D45" s="62"/>
      <c r="E45" s="63"/>
      <c r="F45" s="64"/>
      <c r="G45" s="65">
        <f>+VLOOKUP($A45,$A$17:$G$38,7,0)</f>
        <v>0</v>
      </c>
    </row>
    <row r="46" spans="1:8" x14ac:dyDescent="0.25">
      <c r="A46" s="60"/>
      <c r="B46" s="60"/>
      <c r="C46" s="61"/>
      <c r="D46" s="62"/>
      <c r="E46" s="63"/>
      <c r="F46" s="64"/>
      <c r="G46" s="65"/>
    </row>
    <row r="47" spans="1:8" x14ac:dyDescent="0.25">
      <c r="A47" s="60"/>
      <c r="B47" s="60"/>
      <c r="C47" s="61"/>
      <c r="D47" s="62"/>
      <c r="E47" s="63"/>
      <c r="F47" s="64"/>
      <c r="G47" s="65"/>
    </row>
    <row r="48" spans="1:8" x14ac:dyDescent="0.25">
      <c r="A48" s="60"/>
      <c r="B48" s="60"/>
      <c r="C48" s="61"/>
      <c r="D48" s="62"/>
      <c r="E48" s="63"/>
      <c r="F48" s="64"/>
      <c r="G48" s="65"/>
    </row>
    <row r="49" spans="1:7" x14ac:dyDescent="0.25">
      <c r="A49" s="60"/>
      <c r="B49" s="60"/>
      <c r="C49" s="61"/>
      <c r="D49" s="62"/>
      <c r="E49" s="63"/>
      <c r="F49" s="64"/>
      <c r="G49" s="65"/>
    </row>
    <row r="50" spans="1:7" x14ac:dyDescent="0.25">
      <c r="A50" s="60"/>
      <c r="B50" s="60"/>
      <c r="C50" s="61"/>
      <c r="D50" s="62"/>
      <c r="E50" s="63"/>
      <c r="F50" s="64"/>
      <c r="G50" s="65"/>
    </row>
    <row r="51" spans="1:7" x14ac:dyDescent="0.25">
      <c r="A51" s="60"/>
      <c r="B51" s="60"/>
      <c r="C51" s="61"/>
      <c r="D51" s="62"/>
      <c r="E51" s="63"/>
      <c r="F51" s="64"/>
      <c r="G51" s="65"/>
    </row>
    <row r="52" spans="1:7" x14ac:dyDescent="0.25">
      <c r="A52" s="60"/>
      <c r="B52" s="60"/>
      <c r="C52" s="61"/>
      <c r="D52" s="62"/>
      <c r="E52" s="63"/>
      <c r="F52" s="64"/>
      <c r="G52" s="65"/>
    </row>
    <row r="53" spans="1:7" x14ac:dyDescent="0.25">
      <c r="A53" s="60"/>
      <c r="B53" s="60"/>
      <c r="C53" s="61"/>
      <c r="D53" s="62"/>
      <c r="E53" s="63"/>
      <c r="F53" s="64"/>
      <c r="G53" s="65"/>
    </row>
    <row r="54" spans="1:7" x14ac:dyDescent="0.25">
      <c r="A54" s="60"/>
      <c r="B54" s="60"/>
      <c r="C54" s="61"/>
      <c r="D54" s="62"/>
      <c r="E54" s="63"/>
      <c r="F54" s="64"/>
      <c r="G54" s="65"/>
    </row>
    <row r="55" spans="1:7" x14ac:dyDescent="0.25">
      <c r="A55" s="60"/>
      <c r="B55" s="60"/>
      <c r="C55" s="61"/>
      <c r="D55" s="62"/>
      <c r="E55" s="63"/>
      <c r="F55" s="64"/>
      <c r="G55" s="65"/>
    </row>
    <row r="56" spans="1:7" x14ac:dyDescent="0.25">
      <c r="A56" s="60"/>
      <c r="B56" s="60"/>
      <c r="C56" s="61"/>
      <c r="D56" s="62"/>
      <c r="E56" s="63"/>
      <c r="F56" s="64"/>
      <c r="G56" s="65"/>
    </row>
    <row r="57" spans="1:7" x14ac:dyDescent="0.25">
      <c r="A57" s="60"/>
      <c r="B57" s="60"/>
      <c r="C57" s="61"/>
      <c r="D57" s="62"/>
      <c r="E57" s="63"/>
      <c r="F57" s="64"/>
      <c r="G57" s="65"/>
    </row>
    <row r="58" spans="1:7" x14ac:dyDescent="0.25">
      <c r="A58" s="60"/>
      <c r="B58" s="60"/>
      <c r="C58" s="61"/>
      <c r="D58" s="62"/>
      <c r="E58" s="63"/>
      <c r="F58" s="64"/>
      <c r="G58" s="65"/>
    </row>
    <row r="59" spans="1:7" x14ac:dyDescent="0.25">
      <c r="A59" s="60"/>
      <c r="B59" s="60"/>
      <c r="C59" s="61"/>
      <c r="D59" s="62"/>
      <c r="E59" s="63"/>
      <c r="F59" s="64"/>
      <c r="G59" s="65"/>
    </row>
    <row r="60" spans="1:7" x14ac:dyDescent="0.25">
      <c r="A60" s="60"/>
      <c r="B60" s="60"/>
      <c r="C60" s="61"/>
      <c r="D60" s="62"/>
      <c r="E60" s="63"/>
      <c r="F60" s="64"/>
      <c r="G60" s="65"/>
    </row>
    <row r="61" spans="1:7" x14ac:dyDescent="0.25">
      <c r="A61" s="60"/>
      <c r="B61" s="60"/>
      <c r="C61" s="61"/>
      <c r="D61" s="62"/>
      <c r="E61" s="63"/>
      <c r="F61" s="64"/>
      <c r="G61" s="65"/>
    </row>
    <row r="62" spans="1:7" x14ac:dyDescent="0.25">
      <c r="A62" s="60"/>
      <c r="B62" s="60"/>
      <c r="C62" s="61"/>
      <c r="D62" s="62"/>
      <c r="E62" s="63"/>
      <c r="F62" s="64"/>
      <c r="G62" s="65"/>
    </row>
    <row r="63" spans="1:7" x14ac:dyDescent="0.25">
      <c r="A63" s="60"/>
      <c r="B63" s="60"/>
      <c r="C63" s="61"/>
      <c r="D63" s="62"/>
      <c r="E63" s="63"/>
      <c r="F63" s="64"/>
      <c r="G63" s="65"/>
    </row>
    <row r="64" spans="1:7" x14ac:dyDescent="0.25">
      <c r="A64" s="47"/>
      <c r="B64" s="73"/>
      <c r="C64" s="49"/>
      <c r="D64" s="68"/>
      <c r="E64" s="74"/>
      <c r="F64" s="75"/>
      <c r="G64" s="51"/>
    </row>
    <row r="65" spans="1:7" x14ac:dyDescent="0.25">
      <c r="A65" s="94" t="s">
        <v>7</v>
      </c>
      <c r="B65" s="94"/>
      <c r="C65" s="94"/>
      <c r="D65" s="94"/>
      <c r="E65" s="94"/>
      <c r="F65" s="46" t="s">
        <v>8</v>
      </c>
      <c r="G65" s="76">
        <f>+G43+G44+G45</f>
        <v>0</v>
      </c>
    </row>
    <row r="66" spans="1:7" s="44" customFormat="1" x14ac:dyDescent="0.25">
      <c r="A66" s="14" t="str">
        <f>_xlfn.CONCAT("(*",numtext(G67),"*)")</f>
        <v>(*CERO PESOS 00/100 M.N.*)</v>
      </c>
      <c r="B66" s="14"/>
      <c r="C66" s="14"/>
      <c r="D66" s="14"/>
      <c r="E66" s="14"/>
      <c r="F66" s="46" t="s">
        <v>9</v>
      </c>
      <c r="G66" s="76">
        <f>+G65*0.16</f>
        <v>0</v>
      </c>
    </row>
    <row r="67" spans="1:7" s="44" customFormat="1" x14ac:dyDescent="0.25">
      <c r="A67" s="14"/>
      <c r="B67" s="14"/>
      <c r="C67" s="14"/>
      <c r="D67" s="14"/>
      <c r="E67" s="14"/>
      <c r="F67" s="46" t="s">
        <v>10</v>
      </c>
      <c r="G67" s="76">
        <f>ROUND(G65+G66,2)</f>
        <v>0</v>
      </c>
    </row>
    <row r="68" spans="1:7" s="44" customFormat="1" x14ac:dyDescent="0.25"/>
    <row r="69" spans="1:7" x14ac:dyDescent="0.25">
      <c r="G69" s="77"/>
    </row>
    <row r="70" spans="1:7" x14ac:dyDescent="0.25">
      <c r="G70" s="77"/>
    </row>
    <row r="71" spans="1:7" x14ac:dyDescent="0.25">
      <c r="G71" s="77"/>
    </row>
    <row r="72" spans="1:7" x14ac:dyDescent="0.25">
      <c r="D72" s="68"/>
      <c r="G72" s="77"/>
    </row>
    <row r="73" spans="1:7" x14ac:dyDescent="0.25">
      <c r="D73" s="68"/>
      <c r="G73" s="77"/>
    </row>
    <row r="74" spans="1:7" x14ac:dyDescent="0.25">
      <c r="D74" s="68"/>
      <c r="G74" s="77"/>
    </row>
    <row r="75" spans="1:7" x14ac:dyDescent="0.25">
      <c r="D75" s="81"/>
    </row>
  </sheetData>
  <mergeCells count="13">
    <mergeCell ref="A66:E67"/>
    <mergeCell ref="B4:B5"/>
    <mergeCell ref="C1:F1"/>
    <mergeCell ref="C6:E6"/>
    <mergeCell ref="C7:E7"/>
    <mergeCell ref="C8:E8"/>
    <mergeCell ref="C3:F5"/>
    <mergeCell ref="A65:E65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499" header="0.27559055118110198" footer="0.196850393700787"/>
  <pageSetup scale="76" orientation="landscape" horizontalDpi="300" verticalDpi="300" r:id="rId1"/>
  <headerFooter>
    <oddFooter>&amp;C&amp;8Página &amp;P de &amp;N</oddFooter>
  </headerFooter>
  <rowBreaks count="1" manualBreakCount="1">
    <brk id="3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CATALOGOS</vt:lpstr>
      <vt:lpstr>CATALOGOS!Área_de_impresión</vt:lpstr>
      <vt:lpstr>CATALOGOS!Títulos_a_imprimir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ELIDA IVETTE AGUIRRE ROCHIN.</cp:lastModifiedBy>
  <cp:lastPrinted>2026-07-17T19:49:57Z</cp:lastPrinted>
  <dcterms:created xsi:type="dcterms:W3CDTF">2018-12-17T16:20:56Z</dcterms:created>
  <dcterms:modified xsi:type="dcterms:W3CDTF">2026-07-21T22:54:57Z</dcterms:modified>
  <cp:category/>
</cp:coreProperties>
</file>