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2.- planta calera y miravalle\0458 Rau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CATALOGO!$A$16:$I$146</definedName>
    <definedName name="area" localSheetId="0">#REF!</definedName>
    <definedName name="area">#REF!</definedName>
    <definedName name="_xlnm.Print_Area" localSheetId="0">CATALOGO!$B$1:$H$184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<sst xmlns="http://schemas.openxmlformats.org/spreadsheetml/2006/main" count="415" uniqueCount="197">
  <si>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</si>
  <si>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</si>
  <si>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</si>
  <si>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</si>
  <si>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</si>
  <si>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</si>
  <si>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</si>
  <si>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</si>
  <si>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</si>
  <si>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</si>
  <si>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</si>
  <si>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</si>
  <si>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</si>
  <si>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</si>
  <si>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</si>
  <si>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</si>
  <si>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</si>
  <si>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</si>
  <si>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</si>
  <si>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</si>
  <si>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</si>
  <si>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</si>
  <si>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</si>
  <si>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</si>
  <si>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</si>
  <si>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</si>
  <si>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</si>
  <si>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</si>
  <si>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</si>
  <si>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</si>
  <si>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TANQUE DE MEZCLA RÁPIDA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</si>
  <si>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</si>
  <si>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</si>
  <si>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</si>
  <si>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EXCAVACIÓN POR MEDIOS MECÁNICOS EN MATERIAL TIPO II O B, A CUALQUIER PROFUNDIDAD, INCLUYE: MANO DE OBRA, EQUIPO Y HERRAMIENTA, TRABAJOS DIURNOS Y NOCTURNOS.</t>
  </si>
  <si>
    <t>M3</t>
  </si>
  <si>
    <t>SIOP-003</t>
  </si>
  <si>
    <t>CARGA MECÁNICA Y ACARREO EN CAMION 1 ER. KILOMETRO, DE MATERIAL PRODUCTO DE EXCAVACIÓN Y/O DEMOLICIÓN, INCLUYE: MANO DE OBRA, EQUIPO Y HERRAMIENTA, MEDIDO EN SECCION DE PROYECTO.(NORMA S. C. T. N-CTR-CAR-1-01-013-00), TRABAJOS DIURNOS Y NOCTURNOS.</t>
  </si>
  <si>
    <t>SIOP-004</t>
  </si>
  <si>
    <t>ACARREO EN CAMION A KILÓMETROS SUBSECUENTES DE MATERIAL PRODUCTO DE EXCAVACIÓN Y/O DEMOLICIÓN,  INCLUYE: MANO DE OBRA, EQUIPO Y HERRAMIENTA, MEDIDO EN SECCION DE PROYECTO. (NORMA S. C. T. N-CTR-CAR-1-01-013-00), TRABAJOS DIURNOS Y NOCTURNOS.</t>
  </si>
  <si>
    <t>M3/KM</t>
  </si>
  <si>
    <t>SIOP-005</t>
  </si>
  <si>
    <t>RELLENO DE SUELO CEMENTO A BASE DEFORMADA CON MATERIAL DEL LUGAR MEZCLA CON MATERIAL CEMENTANTE EN PROPORCION 1:10 COMPACTADO AL 95% DE SU PVSM EN CAPAS DE 20 CM, VOLUMEN MEDIDO COMPACTO, INCLUYE: FORMACION, CARGA, ACARREOS E INCORPORACION DE HUMEDAD, SUMINISTRO DE MATERIAL, TENDIDO, CONFORMACION, AFINE Y COMPACTACION.</t>
  </si>
  <si>
    <t>A2</t>
  </si>
  <si>
    <t>MURO DE CONCRETO</t>
  </si>
  <si>
    <t>SIOP-006</t>
  </si>
  <si>
    <t>SIOP-007</t>
  </si>
  <si>
    <t>SUMINISTRO Y COLOCACION DE CONCRETO PREMEZCLADO EN ESTRUCTURA BOMBEABLE DE  F'C=350 KG/CM2 TMA. 19 MM CON RESISTENCIA 28  DIAS, RESISTENTE A LOS SULFATOS CON IMPERMEABILIZANTE INTEGRAL POR CRISTALIZACION A 8 KG/M3, INCLUYE: BOMBEO, REVENIMIENTO,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</si>
  <si>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SIOP-008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</si>
  <si>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EQUIPO, TRABAJOS DIURNOS Y NOCTURNOS.</t>
  </si>
  <si>
    <t>KG</t>
  </si>
  <si>
    <t>SIOP-009</t>
  </si>
  <si>
    <t>SUMINISTRO Y COLOCACION DE BANDA OJILLADA DE 9" DE PVC EN MURO DE CONCRETO, INCLUYE: ALAMBRE RECOCIDO, TERMOFUSIONADO EN LAS UNIONES DE BANDA Y BANDA PARA GARANTIZAR HERMETICIDAD DE MURO DE CONCRETO, MANO DE OBRA, HERRAMIENTA, DESPERDICIO, EQUIPO, RETIRO DE SOBRANTES FUERA DEL AREA DE TRABAJO AL CENTRO DE ACOPIO PARA SU POSTERIOR RETIRO.</t>
  </si>
  <si>
    <t>M</t>
  </si>
  <si>
    <t>SIOP-010</t>
  </si>
  <si>
    <t>RELLENO EN CEPAS O MESETAS CON MATERIAL DE BANCO COMPACTADO AL 90% PROCTOR CON COMPACTADOR DE IMPACTO, EN CAPAS NO MAYORES DE 20 CM., INCLUYE: INCORPORACIÓN DE AGUA NECESARIA, MANO DE OBRA, EQUIPO Y HERRAMIENTA.</t>
  </si>
  <si>
    <t>A3</t>
  </si>
  <si>
    <t>LOSA DE CONCRETO EN PISO</t>
  </si>
  <si>
    <t>SIOP-011</t>
  </si>
  <si>
    <t>SIOP-012</t>
  </si>
  <si>
    <t>CIMBRA DE MADERA, ACABADO APARENTE, EN PERIMETRO DE LOSA, CON CIMBRAPLAY DE 16 MM. SUPERFICIE DE CONTACTO, INCLUYE:MADERA, DESPERDICIO, HABILITADO, CIMBRADO Y DESCIMBRA, NIVELACION, PLOMEO MATERIAL, MANO DE OBRA , HERRAMIENTA, ACARREO DEL MATERIAL DENTRO Y FUERA DE LA OBRA, TRABAJOS DIURNOS Y NOCTURNOS.</t>
  </si>
  <si>
    <t>SIOP-013</t>
  </si>
  <si>
    <t>SIOP-014</t>
  </si>
  <si>
    <t>A4</t>
  </si>
  <si>
    <t>PIEZA EMPOTRAMIENTO T-01</t>
  </si>
  <si>
    <t>SIOP-015</t>
  </si>
  <si>
    <t>TRABAJOS DE PAILERIA EN GENERAL PARA PIEZA EMPOTRADA EN MURO DE CONCRETO INCLUYE: SUMINISTRO DEL MATERIAL, TRAZO, CORTES, SOLDADURA, MANIOBRAS, DESPERDICIOS, RECUBRIMIENTOS, TRASLADOS, EQUIPO, HERRAMIENTA, ACARREOS NECESARIOS Y MANO DE OBRA. Y LIMPIEZA CON CHORRO DE ARENA, EXTERIOR E INTERIOR A METAL BLANCO, RECUBRIMIENTO EPOXICO PRIMARIO RP-6. . INORGANICO DE ZINC AUTOCURANTE BASE AGUA 3 MILESIMAS DE PULGADA DE ESPESOR DE PELICULA SECA, APLICACION DE 2 MANOS DE RECUBRIMIENTO TERMINADO ACABADO CON RP=21 EPOXICO CATALIZADO DE ALTOS SOLIDOS DE 5 MILESIMAS DE PULGADA DE ESPESOR DE PELICULA SECA POR CAPA.  INCLUYE INSTALACION DE LA PIEZA EN SU LUGAR DEFINITIVO Y TODO LO NECESARIO PARA SU CORRECTA INSTALACION.</t>
  </si>
  <si>
    <t>A5</t>
  </si>
  <si>
    <t xml:space="preserve">REJILLA IRVING IS-05 </t>
  </si>
  <si>
    <t>SIOP-016</t>
  </si>
  <si>
    <t xml:space="preserve">ELEMENTOS DE CONEXIÓN Y FIJACION, PLACAS, CARTABONES, SEPARADORES, ANGULOS, SOLERAS, ACCESORIOS EN ACERO ESTRUCTURAL A-36, ESTRUCTURAS DE ACERO. INCLUYE: SUMINISTRO E INSTALACION, FLETES, HABILITADO, CORTES CON EQUIPO OXI-ACETILENO, COLOCACION, NIVELACION, SOLDADURA 7018, RADIOGRAFIAS SEGUN NORMA MEXICANA NMX-B-532-1-CANACERO-2021, ELEVACIONES, ACARREOS, PINTURA ANTICORROSIVA Y DOS MANOS DE ESMALTE ALKIDALICO MARCA COMEX 100, ANDAMIOS, DESPERDICIOS, MATERIALES, MANO DE OBRA, HERRAMIENTA, EQUIPO Y TODO LO NECESARIO PARA SU CORRECTA INSTALACION, SEGUN NORMA NMX, AWS, API Y ASME. P.U.O.T. </t>
  </si>
  <si>
    <t>SIOP-017</t>
  </si>
  <si>
    <t>ESTRUCTURA METALICA  A BASE DE PERFILES COMERCIALES, INCLUYE: TRAZO, SOLDADURA, RECORTES, DESPERDICIOS, DESCALIBRES, PINTURA ANTICORROSIVA, ACARREOS, MONTAJE, PRUEBAS DE CONTROL DE CALIDAD, MATERIAL, MANO DE OBRA Y TODO LO NECESARIO PARA SU CORRECTA EJECUCION.</t>
  </si>
  <si>
    <t>SIOP-018</t>
  </si>
  <si>
    <t xml:space="preserve"> SUMINISTRO E INSTALACION REJILLA DE FIBRA DE VIDRIO MOLDEADA  MARCA IRVING, RESINA POLIESTER, MODELO SM DE 1" DE PERALTE. TABLEROS DE 1.22 x 3.66 M EN COLOR AMARILLO CON ANTIDERRAPANTE. PESO APROX. POR TABLERO: 54.6 KGS., INCLUYE: ACARREOS HORIZONTALES Y VERTICALES, MANO DE OBRA, HERRAMIENTAS, EQUIPO, DESPERDICIOS, RETIRO DE SOBRANTES FUERA DE LA OBRA A SITIO DE ACOPIO PARA SU POSTERIOR RETIRO, </t>
  </si>
  <si>
    <t>SIOP-019</t>
  </si>
  <si>
    <t>SUMINISTRO Y COLOCACION DE TORNILLOS DE 1/2" X 2" A INOX, CON ROLDANA PLANA Y TUERCA INCLUYE: MANO DE OBRA, HERRAMIENTA, EQUIPO, DESPERDICIOS, RETIRO DE SOBRANTES FUERA DE LA OBRA A SITIO DE ACOPI PARA SU POSTERIOR RETIRO FUERA DE LA OBRA.</t>
  </si>
  <si>
    <t>PZA</t>
  </si>
  <si>
    <t>SIOP-020</t>
  </si>
  <si>
    <t>SUMINISTRO E INSTALACIÓN DE BARANDALES PERIMETRALES DE 0.90 M DE ALTURA FABRICADO CON PERFILES Y TUBOS METALICOS ESTRUCTURALES PARA CAJAS DE RESGUARDO DE SEDIMENTADORES, INCLUYE: ACABADO CON PINTURA ESMALTE ALQUIDALICO, CONSUMIBLES, FIJACIONES, HERRAMIENTAS, MANO DE OBRA Y TODO LO NECESARIO PARA SU CORRECTA INSTALACIÓN EN SITIO.</t>
  </si>
  <si>
    <t>A6</t>
  </si>
  <si>
    <t>ESCALERA DE CONCRETO</t>
  </si>
  <si>
    <t>SIOP-021</t>
  </si>
  <si>
    <t>SIOP-022</t>
  </si>
  <si>
    <t>CIMBRA DE MADERA EN ESTRUCTURA ACABADO APARENTE UNA CARA, A BASE DE CIMBRAPLAY DE 16 MM, PARA MUROS DE CONCRETO,  CON CIMBRA DE TRIPLAY 16 MM. INCLUYE: MADERA, HABILITADO, DESMOLDANTE, CIMBRADO  Y DESCIMBRADO, TRABAJOS DIURNOS Y NOCTURNOS.}</t>
  </si>
  <si>
    <t>SIOP-023</t>
  </si>
  <si>
    <t>SIOP-024</t>
  </si>
  <si>
    <t>SIOP-025</t>
  </si>
  <si>
    <t>A7</t>
  </si>
  <si>
    <t>LIMPIEZA</t>
  </si>
  <si>
    <t>SIOP-026</t>
  </si>
  <si>
    <t>LIMPIEZA GENERAL DURANTE Y AL FINAL DE LA OBRA, INCLUYE; ACARREOS Y RETIRO DEL MATERIAL PRODUCTO DE LA LIMPIEZA A BANCO DE ACOPIO PARA SU RETIRO POSTERIOR</t>
  </si>
  <si>
    <t>B</t>
  </si>
  <si>
    <t>TANQUE DE FLOCULACIÓN</t>
  </si>
  <si>
    <t>B1</t>
  </si>
  <si>
    <t>SIOP-027</t>
  </si>
  <si>
    <t>SIOP-028</t>
  </si>
  <si>
    <t>SIOP-029</t>
  </si>
  <si>
    <t>SIOP-030</t>
  </si>
  <si>
    <t>SIOP-031</t>
  </si>
  <si>
    <t>B2</t>
  </si>
  <si>
    <t>SIOP-032</t>
  </si>
  <si>
    <t>SIOP-033</t>
  </si>
  <si>
    <t>SIOP-034</t>
  </si>
  <si>
    <t>SIOP-035</t>
  </si>
  <si>
    <t>SIOP-036</t>
  </si>
  <si>
    <t>SIOP-037</t>
  </si>
  <si>
    <t>SUMINISTRO Y COLOCACION DE PASOS CON TUBERIA DE PVC CEDULA 80 DE 6"  Y 30 CMS DE LARGO, COLOCADOS EN MURO DE CONCRETO ARMADO CON VARILLA CORRUGADA, INCLUYE:  ACARREOS HORIZONTALES Y VERTICALES, COLOCACION DE 0.00 A 6.90 MTS DE ALTURA, MATERIALES, CORTES, DESPERDICIOS, LIJADO DE CANTOS DE TUBO, HERRAMIENTA, EQUIPO, RETIRO DE SOBRANTES A SITIO DE ACOPIO PARA SU POSTERIOR RETIRO FUERA DE LA OBRA Y TODO LO NECESARIO PARA SU CORRECTA EJECUCION.</t>
  </si>
  <si>
    <t>B3</t>
  </si>
  <si>
    <t>LOSA DE CONCRETO</t>
  </si>
  <si>
    <t>SIOP-038</t>
  </si>
  <si>
    <t>CIMBRA DE MADERA, ACABADO APARENTE, EN LOSA, CON CIMBRAPLAY DE 16 MM. SUPERFICIE DE CONTACTO, INCLUYE: 4 USOS DE LA MADERA,DESPERDICIO, HABILITADO, CIMBRADO Y DESCIMBRA, NIVELACION, PLOMEO MATERIAL, MANO DE OBRA , HERRAMIENTA, ACARREO DEL MATERIAL DENTRO Y FUERA DE LA OBRA, TRABAJOS DIURNOS Y NOCTURNOS.</t>
  </si>
  <si>
    <t>SIOP-039</t>
  </si>
  <si>
    <t>SIOP-040</t>
  </si>
  <si>
    <t>SIOP-041</t>
  </si>
  <si>
    <t>B4</t>
  </si>
  <si>
    <t>SIOP-042</t>
  </si>
  <si>
    <t>SIOP-043</t>
  </si>
  <si>
    <t>SIOP-044</t>
  </si>
  <si>
    <t>SIOP-045</t>
  </si>
  <si>
    <t>B5</t>
  </si>
  <si>
    <t>SIOP-046</t>
  </si>
  <si>
    <t>SIOP-047</t>
  </si>
  <si>
    <t>SIOP-048</t>
  </si>
  <si>
    <t>B6</t>
  </si>
  <si>
    <t>SIOP-049</t>
  </si>
  <si>
    <t>C</t>
  </si>
  <si>
    <t>TANQUE DE SEDIMENTACIÓN</t>
  </si>
  <si>
    <t>C1</t>
  </si>
  <si>
    <t>SIOP-050</t>
  </si>
  <si>
    <t>SIOP-051</t>
  </si>
  <si>
    <t>SIOP-052</t>
  </si>
  <si>
    <t>SIOP-053</t>
  </si>
  <si>
    <t>SIOP-054</t>
  </si>
  <si>
    <t>C2</t>
  </si>
  <si>
    <t>SIOP-055</t>
  </si>
  <si>
    <t>SIOP-056</t>
  </si>
  <si>
    <t>SIOP-057</t>
  </si>
  <si>
    <t>SIOP-058</t>
  </si>
  <si>
    <t>SIOP-059</t>
  </si>
  <si>
    <t>C3</t>
  </si>
  <si>
    <t>SIOP-060</t>
  </si>
  <si>
    <t>SIOP-061</t>
  </si>
  <si>
    <t>SIOP-062</t>
  </si>
  <si>
    <t>SIOP-063</t>
  </si>
  <si>
    <t>C4</t>
  </si>
  <si>
    <t>SIOP-064</t>
  </si>
  <si>
    <t>SIOP-065</t>
  </si>
  <si>
    <t>SIOP-066</t>
  </si>
  <si>
    <t>SIOP-067</t>
  </si>
  <si>
    <t>C5</t>
  </si>
  <si>
    <t>SIOP-068</t>
  </si>
  <si>
    <t>C6</t>
  </si>
  <si>
    <t>SIOP-069</t>
  </si>
  <si>
    <t>SIOP-070</t>
  </si>
  <si>
    <t>SIOP-071</t>
  </si>
  <si>
    <t>SIOP-072</t>
  </si>
  <si>
    <t>SIOP-073</t>
  </si>
  <si>
    <t>C7</t>
  </si>
  <si>
    <t>SIOP-074</t>
  </si>
  <si>
    <t>SIOP-075</t>
  </si>
  <si>
    <t>SIOP-076</t>
  </si>
  <si>
    <t>SIOP-077</t>
  </si>
  <si>
    <t>SIOP-078</t>
  </si>
  <si>
    <t>C8</t>
  </si>
  <si>
    <t>SIOP-079</t>
  </si>
  <si>
    <t>D</t>
  </si>
  <si>
    <t>CAJA DE LLEGADA</t>
  </si>
  <si>
    <t>D1</t>
  </si>
  <si>
    <t>SIOP-080</t>
  </si>
  <si>
    <t>SIOP-081</t>
  </si>
  <si>
    <t>SIOP-082</t>
  </si>
  <si>
    <t>SIOP-083</t>
  </si>
  <si>
    <t>SIOP-084</t>
  </si>
  <si>
    <t>D2</t>
  </si>
  <si>
    <t>SIOP-085</t>
  </si>
  <si>
    <t>SIOP-086</t>
  </si>
  <si>
    <t>SIOP-087</t>
  </si>
  <si>
    <t>SIOP-088</t>
  </si>
  <si>
    <t>SIOP-089</t>
  </si>
  <si>
    <t>D3</t>
  </si>
  <si>
    <t>SIOP-090</t>
  </si>
  <si>
    <t>SIOP-091</t>
  </si>
  <si>
    <t>SIOP-092</t>
  </si>
  <si>
    <t>SIOP-093</t>
  </si>
  <si>
    <t>D4</t>
  </si>
  <si>
    <t>SIOP-094</t>
  </si>
  <si>
    <t>D5</t>
  </si>
  <si>
    <t>SIOP-095</t>
  </si>
  <si>
    <t>SIOP-096</t>
  </si>
  <si>
    <t>SIOP-097</t>
  </si>
  <si>
    <t>D6</t>
  </si>
  <si>
    <t>SIOP-098</t>
  </si>
  <si>
    <t>Construcción de módulo de floculación y sedimentación de la unidad número 2 para la ampliación de planta potabilizadora número 1 "PP1 Miravalle", en el municipio de Guadalajara, Jalisco.</t>
  </si>
  <si>
    <t>SIOP-E-HID-OB-LP-0458-2026</t>
  </si>
  <si>
    <t>SUMINISTRO Y COLOCACION DE PLANTILLA DE CONCRETO F'C=100 KG/CM2, ESPESOR DE 10 CMS. INCLUYE: DESPERDICIOS, COLADO, CURADO, VIBRADO, MANO DE OBRA, EQUIPO, RETIRO DE SOBRANTES FUERA DEL AREA DE OBRA A CENTRO DE ACOPIO PARA SU POSTERIOR RETIRO FUERA DE LA OBRA, HERRAMIENTA Y TODO LO NECESARIO PARA SU CORRECTA EJECUCION, TRABAJOS DIURNOS Y NOCTURNOS.</t>
  </si>
  <si>
    <t>CIMBRA EN MURO DE CONCRETO ACABADO APARENTE, CON SISTEMA DE CIMBRA LIGERA A CUALQUIER ALTURA, INCLUYE: PANEL DE CIMBRA LIGERA CL A BASE DE BASTIDOR METALICO, TRIPLAY FENÓLICO, CUÑAS CC Y CM, TIRANTES PLASTICOS AHOGADOS EN MURO, ESQUINEROS INTERIOR Y EXTERIOR, PIES DERECHOS, ALINEADORES DE PTR,  SUMINISTRO E INSTALACIÓN, DESINSTALACIÓN, ACARREO, MATERIALES, DESPERDICIO, HABILITADO, CIMBRADO Y DESCIMBRA, DESMOLDANTE,  NIVELACIÓN, PLOMEO MATERIAL, MANO DE OBRA, HERRAMIENTA, ELEVACIONES A CUALQUIER ALTURA, ACARREO DEL MATERIAL DENTRO Y FUERA DE LA OBRA, TRABAJOS DIURNOS Y NOCTURNOS.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</si>
</sst>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4" fontId="7" fillId="0" borderId="0" xfId="20" applyNumberFormat="1" applyFont="1" applyAlignment="1">
      <alignment horizontal="center" vertical="top"/>
      <protection/>
    </xf>
    <xf numFmtId="4" fontId="3" fillId="0" borderId="0" xfId="20" applyNumberFormat="1" applyFont="1" applyAlignment="1">
      <alignment horizontal="right" vertical="top"/>
      <protection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164" fontId="3" fillId="0" borderId="0" xfId="25" applyNumberFormat="1" applyFont="1" applyAlignment="1">
      <alignment horizontal="right" vertical="top"/>
    </xf>
    <xf numFmtId="164" fontId="9" fillId="0" borderId="0" xfId="25" applyNumberFormat="1" applyFont="1" applyAlignment="1">
      <alignment vertical="top"/>
    </xf>
    <xf numFmtId="164" fontId="12" fillId="0" borderId="0" xfId="25" applyNumberFormat="1" applyFont="1" applyFill="1" applyAlignment="1">
      <alignment horizontal="right" vertical="top"/>
    </xf>
    <xf numFmtId="164" fontId="10" fillId="0" borderId="0" xfId="25" applyNumberFormat="1" applyFont="1" applyFill="1" applyAlignment="1">
      <alignment vertical="top"/>
    </xf>
    <xf numFmtId="164" fontId="3" fillId="0" borderId="0" xfId="25" applyNumberFormat="1" applyFont="1" applyAlignment="1">
      <alignment vertical="top"/>
    </xf>
    <xf numFmtId="164" fontId="3" fillId="0" borderId="0" xfId="25" applyNumberFormat="1" applyFont="1" applyFill="1" applyAlignment="1">
      <alignment horizontal="right" vertical="top"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1</xdr:col>
      <xdr:colOff>1304925</xdr:colOff>
      <xdr:row>7</xdr:row>
      <xdr:rowOff>65996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238250" cy="112395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84"/>
  <sheetViews>
    <sheetView showGridLines="0" showZeros="0" tabSelected="1" view="pageBreakPreview" zoomScaleNormal="100" zoomScaleSheetLayoutView="100" workbookViewId="0" topLeftCell="A8">
      <selection pane="topLeft" activeCell="C132" sqref="C132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10.4285714285714" style="5" bestFit="1" customWidth="1"/>
    <col min="10" max="16384" width="9.14285714285714" style="5"/>
  </cols>
  <sheetData>
    <row r="1" spans="2:8" ht="15">
      <c r="B1" s="3"/>
      <c r="C1" s="1" t="s">
        <v>11</v>
      </c>
      <c r="D1" s="78" t="s">
        <v>27</v>
      </c>
      <c r="E1" s="79"/>
      <c r="F1" s="79"/>
      <c r="G1" s="80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4" t="s">
        <v>25</v>
      </c>
      <c r="D3" s="85" t="s">
        <v>194</v>
      </c>
      <c r="E3" s="86"/>
      <c r="F3" s="86"/>
      <c r="G3" s="87"/>
      <c r="H3" s="10"/>
    </row>
    <row r="4" spans="2:8" ht="12.75" customHeight="1">
      <c r="B4" s="6"/>
      <c r="C4" s="76"/>
      <c r="D4" s="85"/>
      <c r="E4" s="86"/>
      <c r="F4" s="86"/>
      <c r="G4" s="87"/>
      <c r="H4" s="10"/>
    </row>
    <row r="5" spans="2:8" ht="18.75" customHeight="1" thickBot="1">
      <c r="B5" s="6"/>
      <c r="C5" s="77"/>
      <c r="D5" s="88"/>
      <c r="E5" s="89"/>
      <c r="F5" s="89"/>
      <c r="G5" s="90"/>
      <c r="H5" s="10"/>
    </row>
    <row r="6" spans="2:8" ht="13.5" customHeight="1">
      <c r="B6" s="6"/>
      <c r="C6" s="11" t="s">
        <v>0</v>
      </c>
      <c r="D6" s="81" t="s">
        <v>19</v>
      </c>
      <c r="E6" s="82"/>
      <c r="F6" s="82"/>
      <c r="G6" s="12"/>
      <c r="H6" s="10"/>
    </row>
    <row r="7" spans="2:8" ht="15">
      <c r="B7" s="6"/>
      <c r="C7" s="94" t="s">
        <v>193</v>
      </c>
      <c r="D7" s="83" t="s">
        <v>20</v>
      </c>
      <c r="E7" s="84"/>
      <c r="F7" s="84"/>
      <c r="G7" s="13"/>
      <c r="H7" s="10"/>
    </row>
    <row r="8" spans="2:8" ht="17.25" customHeight="1">
      <c r="B8" s="6"/>
      <c r="C8" s="94"/>
      <c r="D8" s="83" t="s">
        <v>1</v>
      </c>
      <c r="E8" s="84"/>
      <c r="F8" s="84"/>
      <c r="G8" s="14"/>
      <c r="H8" s="10"/>
    </row>
    <row r="9" spans="2:8" ht="14.25" customHeight="1" thickBot="1">
      <c r="B9" s="6"/>
      <c r="C9" s="95"/>
      <c r="D9" s="92" t="s">
        <v>13</v>
      </c>
      <c r="E9" s="93"/>
      <c r="F9" s="93"/>
      <c r="G9" s="15"/>
      <c r="H9" s="16"/>
    </row>
    <row r="10" spans="2:8" ht="17.25" customHeight="1">
      <c r="B10" s="6"/>
      <c r="C10" s="17" t="s">
        <v>16</v>
      </c>
      <c r="D10" s="78" t="s">
        <v>28</v>
      </c>
      <c r="E10" s="79"/>
      <c r="F10" s="79"/>
      <c r="G10" s="80"/>
      <c r="H10" s="49" t="s">
        <v>26</v>
      </c>
    </row>
    <row r="11" spans="2:8" ht="15">
      <c r="B11" s="6"/>
      <c r="C11" s="96"/>
      <c r="D11" s="18">
        <v>0</v>
      </c>
      <c r="E11" s="19"/>
      <c r="F11" s="19"/>
      <c r="G11" s="20"/>
      <c r="H11" s="101" t="s">
        <v>29</v>
      </c>
    </row>
    <row r="12" spans="2:8" ht="15.75" customHeight="1" thickBot="1">
      <c r="B12" s="21"/>
      <c r="C12" s="97"/>
      <c r="D12" s="22"/>
      <c r="E12" s="23"/>
      <c r="F12" s="23"/>
      <c r="G12" s="24"/>
      <c r="H12" s="102"/>
    </row>
    <row r="13" spans="5:5" ht="15.75" thickBot="1">
      <c r="E13" s="25"/>
    </row>
    <row r="14" spans="2:8" ht="15.75" customHeight="1" thickBot="1">
      <c r="B14" s="98" t="s">
        <v>21</v>
      </c>
      <c r="C14" s="99"/>
      <c r="D14" s="99"/>
      <c r="E14" s="99"/>
      <c r="F14" s="99"/>
      <c r="G14" s="99"/>
      <c r="H14" s="100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8" ht="38.25" customHeight="1">
      <c r="B17" s="64"/>
      <c r="C17" s="65" t="str">
        <f>+C7</f>
        <v>Construcción de módulo de floculación y sedimentación de la unidad número 2 para la ampliación de planta potabilizadora número 1 "PP1 Miravalle", en el municipio de Guadalajara, Jalisco.</v>
      </c>
      <c r="D17" s="40"/>
      <c r="E17" s="41"/>
      <c r="F17" s="70"/>
      <c r="G17" s="42"/>
      <c r="H17" s="71">
        <f>H18+H52+H82+H121</f>
        <v>0</v>
      </c>
    </row>
    <row r="18" spans="2:8" ht="15">
      <c r="B18" s="54" t="s">
        <v>14</v>
      </c>
      <c r="C18" s="66" t="s">
        <v>30</v>
      </c>
      <c r="D18" s="55"/>
      <c r="E18" s="56"/>
      <c r="F18" s="72"/>
      <c r="G18" s="58"/>
      <c r="H18" s="59">
        <f>+H19+H25+H36+H38+H31+H44+H50</f>
        <v>0</v>
      </c>
    </row>
    <row r="19" spans="2:8" ht="15">
      <c r="B19" s="51" t="s">
        <v>15</v>
      </c>
      <c r="C19" s="67" t="s">
        <v>31</v>
      </c>
      <c r="D19" s="26"/>
      <c r="E19" s="32"/>
      <c r="F19" s="26"/>
      <c r="G19" s="26"/>
      <c r="H19" s="73">
        <f>SUM(H20:H24)</f>
        <v>0</v>
      </c>
    </row>
    <row r="20" spans="2:8" ht="45">
      <c r="B20" s="39" t="s">
        <v>23</v>
      </c>
      <c r="C20" s="68" t="s">
        <v>32</v>
      </c>
      <c r="D20" s="40" t="s">
        <v>24</v>
      </c>
      <c r="E20" s="43">
        <v>9.60</v>
      </c>
      <c r="F20" s="70"/>
      <c r="G20" s="50" t="str" cm="1">
        <f t="array" ref="G20">+numtext(F20)</f>
        <v>CERO PESOS 00/100 M.N.</v>
      </c>
      <c r="H20" s="74">
        <f t="shared" si="0" ref="H20:H24">+ROUND(F20*E20,2)</f>
        <v>0</v>
      </c>
    </row>
    <row r="21" spans="2:8" ht="33.75">
      <c r="B21" s="39" t="s">
        <v>33</v>
      </c>
      <c r="C21" s="68" t="s">
        <v>34</v>
      </c>
      <c r="D21" s="40" t="s">
        <v>35</v>
      </c>
      <c r="E21" s="43">
        <v>108.81</v>
      </c>
      <c r="F21" s="70"/>
      <c r="G21" s="50" t="str" cm="1">
        <f t="array" ref="G21">+numtext(F21)</f>
        <v>CERO PESOS 00/100 M.N.</v>
      </c>
      <c r="H21" s="74">
        <f t="shared" si="0"/>
        <v>0</v>
      </c>
    </row>
    <row r="22" spans="2:8" ht="56.25">
      <c r="B22" s="39" t="s">
        <v>36</v>
      </c>
      <c r="C22" s="68" t="s">
        <v>37</v>
      </c>
      <c r="D22" s="40" t="s">
        <v>35</v>
      </c>
      <c r="E22" s="43">
        <v>108.81</v>
      </c>
      <c r="F22" s="70"/>
      <c r="G22" s="50" t="str" cm="1">
        <f t="array" ref="G22">+numtext(F22)</f>
        <v>CERO PESOS 00/100 M.N.</v>
      </c>
      <c r="H22" s="74">
        <f t="shared" si="0"/>
        <v>0</v>
      </c>
    </row>
    <row r="23" spans="2:8" ht="45">
      <c r="B23" s="39" t="s">
        <v>38</v>
      </c>
      <c r="C23" s="68" t="s">
        <v>39</v>
      </c>
      <c r="D23" s="40" t="s">
        <v>40</v>
      </c>
      <c r="E23" s="43">
        <v>2720.25</v>
      </c>
      <c r="F23" s="70"/>
      <c r="G23" s="50" t="str" cm="1">
        <f t="array" ref="G23">+numtext(F23)</f>
        <v>CERO PESOS 00/100 M.N.</v>
      </c>
      <c r="H23" s="74">
        <f t="shared" si="0"/>
        <v>0</v>
      </c>
    </row>
    <row r="24" spans="2:8" ht="67.5">
      <c r="B24" s="39" t="s">
        <v>41</v>
      </c>
      <c r="C24" s="68" t="s">
        <v>42</v>
      </c>
      <c r="D24" s="40" t="s">
        <v>35</v>
      </c>
      <c r="E24" s="43">
        <v>8.64</v>
      </c>
      <c r="F24" s="75"/>
      <c r="G24" s="50" t="str" cm="1">
        <f t="array" ref="G24">+numtext(F24)</f>
        <v>CERO PESOS 00/100 M.N.</v>
      </c>
      <c r="H24" s="74">
        <f t="shared" si="0"/>
        <v>0</v>
      </c>
    </row>
    <row r="25" spans="2:8" ht="15">
      <c r="B25" s="51" t="s">
        <v>43</v>
      </c>
      <c r="C25" s="67" t="s">
        <v>44</v>
      </c>
      <c r="D25" s="26"/>
      <c r="E25" s="43">
        <v>0</v>
      </c>
      <c r="F25" s="26"/>
      <c r="G25" s="26"/>
      <c r="H25" s="73">
        <f>SUM(H26:H30)</f>
        <v>0</v>
      </c>
    </row>
    <row r="26" spans="2:8" ht="112.5">
      <c r="B26" s="39" t="s">
        <v>45</v>
      </c>
      <c r="C26" s="68" t="s">
        <v>196</v>
      </c>
      <c r="D26" s="40" t="s">
        <v>24</v>
      </c>
      <c r="E26" s="43">
        <v>64.72</v>
      </c>
      <c r="F26" s="75"/>
      <c r="G26" s="50" t="str" cm="1">
        <f t="array" ref="G26">+numtext(F26)</f>
        <v>CERO PESOS 00/100 M.N.</v>
      </c>
      <c r="H26" s="74">
        <f t="shared" si="1" ref="H26:H30">+ROUND(F26*E26,2)</f>
        <v>0</v>
      </c>
    </row>
    <row r="27" spans="2:8" ht="101.25">
      <c r="B27" s="39" t="s">
        <v>46</v>
      </c>
      <c r="C27" s="68" t="s">
        <v>47</v>
      </c>
      <c r="D27" s="40" t="s">
        <v>35</v>
      </c>
      <c r="E27" s="43">
        <v>9.71</v>
      </c>
      <c r="F27" s="75"/>
      <c r="G27" s="50" t="str" cm="1">
        <f t="array" ref="G27">+numtext(F27)</f>
        <v>CERO PESOS 00/100 M.N.</v>
      </c>
      <c r="H27" s="74">
        <f t="shared" si="1"/>
        <v>0</v>
      </c>
    </row>
    <row r="28" spans="2:8" ht="67.5">
      <c r="B28" s="39" t="s">
        <v>48</v>
      </c>
      <c r="C28" s="68" t="s">
        <v>49</v>
      </c>
      <c r="D28" s="40" t="s">
        <v>50</v>
      </c>
      <c r="E28" s="43">
        <v>644.60</v>
      </c>
      <c r="F28" s="75"/>
      <c r="G28" s="50" t="str" cm="1">
        <f t="array" ref="G28">+numtext(F28)</f>
        <v>CERO PESOS 00/100 M.N.</v>
      </c>
      <c r="H28" s="74">
        <f t="shared" si="1"/>
        <v>0</v>
      </c>
    </row>
    <row r="29" spans="2:8" ht="67.5">
      <c r="B29" s="39" t="s">
        <v>51</v>
      </c>
      <c r="C29" s="68" t="s">
        <v>52</v>
      </c>
      <c r="D29" s="40" t="s">
        <v>53</v>
      </c>
      <c r="E29" s="43">
        <v>245.36</v>
      </c>
      <c r="F29" s="75"/>
      <c r="G29" s="50" t="str" cm="1">
        <f t="array" ref="G29">+numtext(F29)</f>
        <v>CERO PESOS 00/100 M.N.</v>
      </c>
      <c r="H29" s="74">
        <f t="shared" si="1"/>
        <v>0</v>
      </c>
    </row>
    <row r="30" spans="2:8" ht="45">
      <c r="B30" s="39" t="s">
        <v>54</v>
      </c>
      <c r="C30" s="68" t="s">
        <v>55</v>
      </c>
      <c r="D30" s="40" t="s">
        <v>35</v>
      </c>
      <c r="E30" s="43">
        <v>40.89</v>
      </c>
      <c r="F30" s="75"/>
      <c r="G30" s="50" t="str" cm="1">
        <f t="array" ref="G30">+numtext(F30)</f>
        <v>CERO PESOS 00/100 M.N.</v>
      </c>
      <c r="H30" s="74">
        <f t="shared" si="1"/>
        <v>0</v>
      </c>
    </row>
    <row r="31" spans="2:8" ht="15">
      <c r="B31" s="51" t="s">
        <v>56</v>
      </c>
      <c r="C31" s="67" t="s">
        <v>57</v>
      </c>
      <c r="D31" s="40"/>
      <c r="E31" s="43">
        <v>0</v>
      </c>
      <c r="F31" s="75"/>
      <c r="G31" s="50"/>
      <c r="H31" s="73">
        <f>SUM(H32:H35)</f>
        <v>0</v>
      </c>
    </row>
    <row r="32" spans="2:8" ht="67.5">
      <c r="B32" s="39" t="s">
        <v>58</v>
      </c>
      <c r="C32" s="68" t="s">
        <v>195</v>
      </c>
      <c r="D32" s="40" t="s">
        <v>24</v>
      </c>
      <c r="E32" s="43">
        <v>9.60</v>
      </c>
      <c r="F32" s="75"/>
      <c r="G32" s="50" t="str" cm="1">
        <f t="array" ref="G32">+numtext(F32)</f>
        <v>CERO PESOS 00/100 M.N.</v>
      </c>
      <c r="H32" s="74">
        <f t="shared" si="2" ref="H32:H35">+ROUND(F32*E32,2)</f>
        <v>0</v>
      </c>
    </row>
    <row r="33" spans="2:8" ht="67.5">
      <c r="B33" s="39" t="s">
        <v>59</v>
      </c>
      <c r="C33" s="68" t="s">
        <v>60</v>
      </c>
      <c r="D33" s="40" t="s">
        <v>24</v>
      </c>
      <c r="E33" s="43">
        <v>2.88</v>
      </c>
      <c r="F33" s="75"/>
      <c r="G33" s="50" t="str" cm="1">
        <f t="array" ref="G33">+numtext(F33)</f>
        <v>CERO PESOS 00/100 M.N.</v>
      </c>
      <c r="H33" s="74">
        <f t="shared" si="2"/>
        <v>0</v>
      </c>
    </row>
    <row r="34" spans="2:8" ht="101.25">
      <c r="B34" s="39" t="s">
        <v>61</v>
      </c>
      <c r="C34" s="68" t="s">
        <v>47</v>
      </c>
      <c r="D34" s="40" t="s">
        <v>35</v>
      </c>
      <c r="E34" s="43">
        <v>2.88</v>
      </c>
      <c r="F34" s="75"/>
      <c r="G34" s="50" t="str" cm="1">
        <f t="array" ref="G34">+numtext(F34)</f>
        <v>CERO PESOS 00/100 M.N.</v>
      </c>
      <c r="H34" s="74">
        <f t="shared" si="2"/>
        <v>0</v>
      </c>
    </row>
    <row r="35" spans="2:8" ht="67.5">
      <c r="B35" s="39" t="s">
        <v>62</v>
      </c>
      <c r="C35" s="68" t="s">
        <v>49</v>
      </c>
      <c r="D35" s="40" t="s">
        <v>50</v>
      </c>
      <c r="E35" s="43">
        <v>191.24</v>
      </c>
      <c r="F35" s="75"/>
      <c r="G35" s="50" t="str" cm="1">
        <f t="array" ref="G35">+numtext(F35)</f>
        <v>CERO PESOS 00/100 M.N.</v>
      </c>
      <c r="H35" s="74">
        <f t="shared" si="2"/>
        <v>0</v>
      </c>
    </row>
    <row r="36" spans="2:8" ht="15">
      <c r="B36" s="51" t="s">
        <v>63</v>
      </c>
      <c r="C36" s="67" t="s">
        <v>64</v>
      </c>
      <c r="D36" s="26"/>
      <c r="E36" s="43">
        <v>0</v>
      </c>
      <c r="F36" s="26"/>
      <c r="G36" s="26"/>
      <c r="H36" s="73">
        <f>SUM(H37:H37)</f>
        <v>0</v>
      </c>
    </row>
    <row r="37" spans="2:8" ht="135">
      <c r="B37" s="39" t="s">
        <v>65</v>
      </c>
      <c r="C37" s="68" t="s">
        <v>66</v>
      </c>
      <c r="D37" s="40" t="s">
        <v>50</v>
      </c>
      <c r="E37" s="43">
        <v>1254.42</v>
      </c>
      <c r="F37" s="75"/>
      <c r="G37" s="50" t="str" cm="1">
        <f t="array" ref="G37">+numtext(F37)</f>
        <v>CERO PESOS 00/100 M.N.</v>
      </c>
      <c r="H37" s="74">
        <f t="shared" si="3" ref="H37">+ROUND(F37*E37,2)</f>
        <v>0</v>
      </c>
    </row>
    <row r="38" spans="2:8" ht="15">
      <c r="B38" s="51" t="s">
        <v>67</v>
      </c>
      <c r="C38" s="67" t="s">
        <v>68</v>
      </c>
      <c r="D38" s="26"/>
      <c r="E38" s="43">
        <v>0</v>
      </c>
      <c r="F38" s="26"/>
      <c r="G38" s="26"/>
      <c r="H38" s="73">
        <f>SUM(H39:H43)</f>
        <v>0</v>
      </c>
    </row>
    <row r="39" spans="2:8" ht="112.5">
      <c r="B39" s="39" t="s">
        <v>69</v>
      </c>
      <c r="C39" s="68" t="s">
        <v>70</v>
      </c>
      <c r="D39" s="40" t="s">
        <v>50</v>
      </c>
      <c r="E39" s="43">
        <v>12.10</v>
      </c>
      <c r="F39" s="75"/>
      <c r="G39" s="50" t="str" cm="1">
        <f t="array" ref="G39">+numtext(F39)</f>
        <v>CERO PESOS 00/100 M.N.</v>
      </c>
      <c r="H39" s="74">
        <f t="shared" si="4" ref="H39:H43">+ROUND(F39*E39,2)</f>
        <v>0</v>
      </c>
    </row>
    <row r="40" spans="2:8" ht="56.25">
      <c r="B40" s="39" t="s">
        <v>71</v>
      </c>
      <c r="C40" s="68" t="s">
        <v>72</v>
      </c>
      <c r="D40" s="40" t="s">
        <v>50</v>
      </c>
      <c r="E40" s="43">
        <v>116.37</v>
      </c>
      <c r="F40" s="75"/>
      <c r="G40" s="50" t="str" cm="1">
        <f t="array" ref="G40">+numtext(F40)</f>
        <v>CERO PESOS 00/100 M.N.</v>
      </c>
      <c r="H40" s="74">
        <f t="shared" si="4"/>
        <v>0</v>
      </c>
    </row>
    <row r="41" spans="2:8" ht="78.75">
      <c r="B41" s="39" t="s">
        <v>73</v>
      </c>
      <c r="C41" s="68" t="s">
        <v>74</v>
      </c>
      <c r="D41" s="40" t="s">
        <v>24</v>
      </c>
      <c r="E41" s="43">
        <v>9.60</v>
      </c>
      <c r="F41" s="75"/>
      <c r="G41" s="50" t="str" cm="1">
        <f t="array" ref="G41">+numtext(F41)</f>
        <v>CERO PESOS 00/100 M.N.</v>
      </c>
      <c r="H41" s="74">
        <f t="shared" si="4"/>
        <v>0</v>
      </c>
    </row>
    <row r="42" spans="2:8" ht="45">
      <c r="B42" s="39" t="s">
        <v>75</v>
      </c>
      <c r="C42" s="68" t="s">
        <v>76</v>
      </c>
      <c r="D42" s="40" t="s">
        <v>77</v>
      </c>
      <c r="E42" s="43">
        <v>8</v>
      </c>
      <c r="F42" s="75"/>
      <c r="G42" s="50" t="str" cm="1">
        <f t="array" ref="G42">+numtext(F42)</f>
        <v>CERO PESOS 00/100 M.N.</v>
      </c>
      <c r="H42" s="74">
        <f t="shared" si="4"/>
        <v>0</v>
      </c>
    </row>
    <row r="43" spans="2:8" ht="67.5">
      <c r="B43" s="39" t="s">
        <v>78</v>
      </c>
      <c r="C43" s="68" t="s">
        <v>79</v>
      </c>
      <c r="D43" s="40" t="s">
        <v>50</v>
      </c>
      <c r="E43" s="43">
        <v>150.11</v>
      </c>
      <c r="F43" s="75"/>
      <c r="G43" s="50" t="str" cm="1">
        <f t="array" ref="G43">+numtext(F43)</f>
        <v>CERO PESOS 00/100 M.N.</v>
      </c>
      <c r="H43" s="74">
        <f t="shared" si="4"/>
        <v>0</v>
      </c>
    </row>
    <row r="44" spans="2:8" ht="15">
      <c r="B44" s="51" t="s">
        <v>80</v>
      </c>
      <c r="C44" s="67" t="s">
        <v>81</v>
      </c>
      <c r="D44" s="26"/>
      <c r="E44" s="43">
        <v>0</v>
      </c>
      <c r="F44" s="26"/>
      <c r="G44" s="26"/>
      <c r="H44" s="73">
        <f>SUM(H45:H49)</f>
        <v>0</v>
      </c>
    </row>
    <row r="45" spans="2:8" ht="45">
      <c r="B45" s="39" t="s">
        <v>82</v>
      </c>
      <c r="C45" s="68" t="s">
        <v>32</v>
      </c>
      <c r="D45" s="40" t="s">
        <v>24</v>
      </c>
      <c r="E45" s="43">
        <v>12.18</v>
      </c>
      <c r="F45" s="75"/>
      <c r="G45" s="50" t="str" cm="1">
        <f t="array" ref="G45">+numtext(F45)</f>
        <v>CERO PESOS 00/100 M.N.</v>
      </c>
      <c r="H45" s="74">
        <f t="shared" si="5" ref="H45:H49">+ROUND(F45*E45,2)</f>
        <v>0</v>
      </c>
    </row>
    <row r="46" spans="2:8" ht="56.25">
      <c r="B46" s="39" t="s">
        <v>83</v>
      </c>
      <c r="C46" s="68" t="s">
        <v>84</v>
      </c>
      <c r="D46" s="40" t="s">
        <v>24</v>
      </c>
      <c r="E46" s="43">
        <v>77.9</v>
      </c>
      <c r="F46" s="75"/>
      <c r="G46" s="50" t="str" cm="1">
        <f t="array" ref="G46">+numtext(F46)</f>
        <v>CERO PESOS 00/100 M.N.</v>
      </c>
      <c r="H46" s="74">
        <f t="shared" si="5"/>
        <v>0</v>
      </c>
    </row>
    <row r="47" spans="2:8" ht="101.25">
      <c r="B47" s="39" t="s">
        <v>85</v>
      </c>
      <c r="C47" s="68" t="s">
        <v>47</v>
      </c>
      <c r="D47" s="40" t="s">
        <v>35</v>
      </c>
      <c r="E47" s="43">
        <v>7.69</v>
      </c>
      <c r="F47" s="75"/>
      <c r="G47" s="50" t="str" cm="1">
        <f t="array" ref="G47">+numtext(F47)</f>
        <v>CERO PESOS 00/100 M.N.</v>
      </c>
      <c r="H47" s="74">
        <f t="shared" si="5"/>
        <v>0</v>
      </c>
    </row>
    <row r="48" spans="2:8" ht="67.5">
      <c r="B48" s="39" t="s">
        <v>86</v>
      </c>
      <c r="C48" s="68" t="s">
        <v>49</v>
      </c>
      <c r="D48" s="40" t="s">
        <v>50</v>
      </c>
      <c r="E48" s="43">
        <v>879.21</v>
      </c>
      <c r="F48" s="75"/>
      <c r="G48" s="50" t="str" cm="1">
        <f t="array" ref="G48">+numtext(F48)</f>
        <v>CERO PESOS 00/100 M.N.</v>
      </c>
      <c r="H48" s="74">
        <f t="shared" si="5"/>
        <v>0</v>
      </c>
    </row>
    <row r="49" spans="2:8" ht="67.5">
      <c r="B49" s="39" t="s">
        <v>87</v>
      </c>
      <c r="C49" s="68" t="s">
        <v>79</v>
      </c>
      <c r="D49" s="40" t="s">
        <v>50</v>
      </c>
      <c r="E49" s="43">
        <v>178.45</v>
      </c>
      <c r="F49" s="75"/>
      <c r="G49" s="50" t="str" cm="1">
        <f t="array" ref="G49">+numtext(F49)</f>
        <v>CERO PESOS 00/100 M.N.</v>
      </c>
      <c r="H49" s="74">
        <f t="shared" si="5"/>
        <v>0</v>
      </c>
    </row>
    <row r="50" spans="2:8" ht="15">
      <c r="B50" s="51" t="s">
        <v>88</v>
      </c>
      <c r="C50" s="67" t="s">
        <v>89</v>
      </c>
      <c r="D50" s="26"/>
      <c r="E50" s="43">
        <v>0</v>
      </c>
      <c r="F50" s="26"/>
      <c r="G50" s="26"/>
      <c r="H50" s="73">
        <f>SUM(H51)</f>
        <v>0</v>
      </c>
    </row>
    <row r="51" spans="2:8" ht="33.75">
      <c r="B51" s="39" t="s">
        <v>90</v>
      </c>
      <c r="C51" s="68" t="s">
        <v>91</v>
      </c>
      <c r="D51" s="40" t="s">
        <v>24</v>
      </c>
      <c r="E51" s="43">
        <v>21.78</v>
      </c>
      <c r="F51" s="75"/>
      <c r="G51" s="50" t="str" cm="1">
        <f t="array" ref="G51">+numtext(F51)</f>
        <v>CERO PESOS 00/100 M.N.</v>
      </c>
      <c r="H51" s="74">
        <f t="shared" si="6" ref="H51">+ROUND(F51*E51,2)</f>
        <v>0</v>
      </c>
    </row>
    <row r="52" spans="2:8" ht="15">
      <c r="B52" s="54" t="s">
        <v>92</v>
      </c>
      <c r="C52" s="66" t="s">
        <v>93</v>
      </c>
      <c r="D52" s="55"/>
      <c r="E52" s="43">
        <v>0</v>
      </c>
      <c r="F52" s="72"/>
      <c r="G52" s="58"/>
      <c r="H52" s="59">
        <f>H53+H59+H66+H76+H71+H80</f>
        <v>0</v>
      </c>
    </row>
    <row r="53" spans="2:8" ht="15">
      <c r="B53" s="51" t="s">
        <v>94</v>
      </c>
      <c r="C53" s="67" t="s">
        <v>31</v>
      </c>
      <c r="D53" s="26"/>
      <c r="E53" s="43">
        <v>0</v>
      </c>
      <c r="F53" s="26"/>
      <c r="G53" s="26"/>
      <c r="H53" s="73">
        <f>SUM(H54:H58)</f>
        <v>0</v>
      </c>
    </row>
    <row r="54" spans="2:8" ht="45">
      <c r="B54" s="39" t="s">
        <v>95</v>
      </c>
      <c r="C54" s="68" t="s">
        <v>32</v>
      </c>
      <c r="D54" s="40" t="s">
        <v>24</v>
      </c>
      <c r="E54" s="43">
        <v>275.20</v>
      </c>
      <c r="F54" s="75"/>
      <c r="G54" s="50" t="str" cm="1">
        <f t="array" ref="G54">+numtext(F54)</f>
        <v>CERO PESOS 00/100 M.N.</v>
      </c>
      <c r="H54" s="74">
        <f t="shared" si="7" ref="H54:H58">+ROUND(F54*E54,2)</f>
        <v>0</v>
      </c>
    </row>
    <row r="55" spans="2:8" ht="33.75">
      <c r="B55" s="39" t="s">
        <v>96</v>
      </c>
      <c r="C55" s="68" t="s">
        <v>34</v>
      </c>
      <c r="D55" s="40" t="s">
        <v>35</v>
      </c>
      <c r="E55" s="43">
        <v>1702.32</v>
      </c>
      <c r="F55" s="75"/>
      <c r="G55" s="50" t="str" cm="1">
        <f t="array" ref="G55">+numtext(F55)</f>
        <v>CERO PESOS 00/100 M.N.</v>
      </c>
      <c r="H55" s="74">
        <f t="shared" si="7"/>
        <v>0</v>
      </c>
    </row>
    <row r="56" spans="2:8" ht="56.25">
      <c r="B56" s="39" t="s">
        <v>97</v>
      </c>
      <c r="C56" s="68" t="s">
        <v>37</v>
      </c>
      <c r="D56" s="40" t="s">
        <v>35</v>
      </c>
      <c r="E56" s="43">
        <v>1702.32</v>
      </c>
      <c r="F56" s="75"/>
      <c r="G56" s="50" t="str" cm="1">
        <f t="array" ref="G56">+numtext(F56)</f>
        <v>CERO PESOS 00/100 M.N.</v>
      </c>
      <c r="H56" s="74">
        <f t="shared" si="7"/>
        <v>0</v>
      </c>
    </row>
    <row r="57" spans="2:8" ht="45">
      <c r="B57" s="39" t="s">
        <v>98</v>
      </c>
      <c r="C57" s="68" t="s">
        <v>39</v>
      </c>
      <c r="D57" s="40" t="s">
        <v>40</v>
      </c>
      <c r="E57" s="43">
        <v>42558</v>
      </c>
      <c r="F57" s="75"/>
      <c r="G57" s="50" t="str" cm="1">
        <f t="array" ref="G57">+numtext(F57)</f>
        <v>CERO PESOS 00/100 M.N.</v>
      </c>
      <c r="H57" s="74">
        <f t="shared" si="7"/>
        <v>0</v>
      </c>
    </row>
    <row r="58" spans="2:8" ht="67.5">
      <c r="B58" s="39" t="s">
        <v>99</v>
      </c>
      <c r="C58" s="68" t="s">
        <v>42</v>
      </c>
      <c r="D58" s="40" t="s">
        <v>35</v>
      </c>
      <c r="E58" s="43">
        <v>190.55</v>
      </c>
      <c r="F58" s="75"/>
      <c r="G58" s="50" t="str" cm="1">
        <f t="array" ref="G58">+numtext(F58)</f>
        <v>CERO PESOS 00/100 M.N.</v>
      </c>
      <c r="H58" s="74">
        <f t="shared" si="7"/>
        <v>0</v>
      </c>
    </row>
    <row r="59" spans="2:8" ht="15">
      <c r="B59" s="51" t="s">
        <v>100</v>
      </c>
      <c r="C59" s="67" t="s">
        <v>44</v>
      </c>
      <c r="D59" s="26"/>
      <c r="E59" s="43">
        <v>0</v>
      </c>
      <c r="F59" s="75"/>
      <c r="G59" s="26"/>
      <c r="H59" s="73">
        <f>SUM(H60:H65)</f>
        <v>0</v>
      </c>
    </row>
    <row r="60" spans="2:8" ht="112.5">
      <c r="B60" s="39" t="s">
        <v>101</v>
      </c>
      <c r="C60" s="68" t="s">
        <v>196</v>
      </c>
      <c r="D60" s="40" t="s">
        <v>24</v>
      </c>
      <c r="E60" s="43">
        <v>1435.24</v>
      </c>
      <c r="F60" s="75"/>
      <c r="G60" s="50" t="str" cm="1">
        <f t="array" ref="G60">+numtext(F60)</f>
        <v>CERO PESOS 00/100 M.N.</v>
      </c>
      <c r="H60" s="74">
        <f t="shared" si="8" ref="H60:H65">+ROUND(F60*E60,2)</f>
        <v>0</v>
      </c>
    </row>
    <row r="61" spans="2:8" ht="101.25">
      <c r="B61" s="39" t="s">
        <v>102</v>
      </c>
      <c r="C61" s="68" t="s">
        <v>47</v>
      </c>
      <c r="D61" s="40" t="s">
        <v>35</v>
      </c>
      <c r="E61" s="43">
        <v>215.29</v>
      </c>
      <c r="F61" s="75"/>
      <c r="G61" s="50" t="str" cm="1">
        <f t="array" ref="G61">+numtext(F61)</f>
        <v>CERO PESOS 00/100 M.N.</v>
      </c>
      <c r="H61" s="74">
        <f t="shared" si="8"/>
        <v>0</v>
      </c>
    </row>
    <row r="62" spans="2:8" ht="67.5">
      <c r="B62" s="39" t="s">
        <v>103</v>
      </c>
      <c r="C62" s="68" t="s">
        <v>49</v>
      </c>
      <c r="D62" s="40" t="s">
        <v>50</v>
      </c>
      <c r="E62" s="43">
        <v>14295</v>
      </c>
      <c r="F62" s="75"/>
      <c r="G62" s="50" t="str" cm="1">
        <f t="array" ref="G62">+numtext(F62)</f>
        <v>CERO PESOS 00/100 M.N.</v>
      </c>
      <c r="H62" s="74">
        <f t="shared" si="8"/>
        <v>0</v>
      </c>
    </row>
    <row r="63" spans="2:8" ht="67.5">
      <c r="B63" s="39" t="s">
        <v>104</v>
      </c>
      <c r="C63" s="68" t="s">
        <v>52</v>
      </c>
      <c r="D63" s="40" t="s">
        <v>53</v>
      </c>
      <c r="E63" s="43">
        <v>340</v>
      </c>
      <c r="F63" s="75"/>
      <c r="G63" s="50" t="str" cm="1">
        <f t="array" ref="G63">+numtext(F63)</f>
        <v>CERO PESOS 00/100 M.N.</v>
      </c>
      <c r="H63" s="74">
        <f t="shared" si="8"/>
        <v>0</v>
      </c>
    </row>
    <row r="64" spans="2:8" ht="45">
      <c r="B64" s="39" t="s">
        <v>105</v>
      </c>
      <c r="C64" s="68" t="s">
        <v>55</v>
      </c>
      <c r="D64" s="40" t="s">
        <v>35</v>
      </c>
      <c r="E64" s="43">
        <v>440.91</v>
      </c>
      <c r="F64" s="75"/>
      <c r="G64" s="50" t="str" cm="1">
        <f t="array" ref="G64">+numtext(F64)</f>
        <v>CERO PESOS 00/100 M.N.</v>
      </c>
      <c r="H64" s="74">
        <f t="shared" si="8"/>
        <v>0</v>
      </c>
    </row>
    <row r="65" spans="2:8" ht="90">
      <c r="B65" s="39" t="s">
        <v>106</v>
      </c>
      <c r="C65" s="68" t="s">
        <v>107</v>
      </c>
      <c r="D65" s="40" t="s">
        <v>77</v>
      </c>
      <c r="E65" s="43">
        <v>648</v>
      </c>
      <c r="F65" s="75"/>
      <c r="G65" s="50" t="str" cm="1">
        <f t="array" ref="G65">+numtext(F65)</f>
        <v>CERO PESOS 00/100 M.N.</v>
      </c>
      <c r="H65" s="74">
        <f t="shared" si="8"/>
        <v>0</v>
      </c>
    </row>
    <row r="66" spans="2:8" ht="15">
      <c r="B66" s="51" t="s">
        <v>108</v>
      </c>
      <c r="C66" s="67" t="s">
        <v>109</v>
      </c>
      <c r="D66" s="26"/>
      <c r="E66" s="43">
        <v>0</v>
      </c>
      <c r="F66" s="75"/>
      <c r="G66" s="26"/>
      <c r="H66" s="73">
        <f>SUM(H67:H70)</f>
        <v>0</v>
      </c>
    </row>
    <row r="67" spans="2:8" ht="67.5">
      <c r="B67" s="39" t="s">
        <v>110</v>
      </c>
      <c r="C67" s="68" t="s">
        <v>111</v>
      </c>
      <c r="D67" s="40" t="s">
        <v>24</v>
      </c>
      <c r="E67" s="43">
        <v>63.48</v>
      </c>
      <c r="F67" s="75"/>
      <c r="G67" s="50" t="str" cm="1">
        <f t="array" ref="G67">+numtext(F67)</f>
        <v>CERO PESOS 00/100 M.N.</v>
      </c>
      <c r="H67" s="74">
        <f t="shared" si="9" ref="H67:H70">+ROUND(F67*E67,2)</f>
        <v>0</v>
      </c>
    </row>
    <row r="68" spans="2:8" ht="67.5">
      <c r="B68" s="39" t="s">
        <v>112</v>
      </c>
      <c r="C68" s="68" t="s">
        <v>60</v>
      </c>
      <c r="D68" s="40" t="s">
        <v>24</v>
      </c>
      <c r="E68" s="43">
        <v>21.16</v>
      </c>
      <c r="F68" s="75"/>
      <c r="G68" s="50" t="str" cm="1">
        <f t="array" ref="G68">+numtext(F68)</f>
        <v>CERO PESOS 00/100 M.N.</v>
      </c>
      <c r="H68" s="74">
        <f t="shared" si="9"/>
        <v>0</v>
      </c>
    </row>
    <row r="69" spans="2:8" ht="101.25">
      <c r="B69" s="39" t="s">
        <v>113</v>
      </c>
      <c r="C69" s="68" t="s">
        <v>47</v>
      </c>
      <c r="D69" s="40" t="s">
        <v>35</v>
      </c>
      <c r="E69" s="43">
        <v>12.72</v>
      </c>
      <c r="F69" s="75"/>
      <c r="G69" s="50" t="str" cm="1">
        <f t="array" ref="G69">+numtext(F69)</f>
        <v>CERO PESOS 00/100 M.N.</v>
      </c>
      <c r="H69" s="74">
        <f t="shared" si="9"/>
        <v>0</v>
      </c>
    </row>
    <row r="70" spans="2:8" ht="67.5">
      <c r="B70" s="39" t="s">
        <v>114</v>
      </c>
      <c r="C70" s="68" t="s">
        <v>49</v>
      </c>
      <c r="D70" s="40" t="s">
        <v>50</v>
      </c>
      <c r="E70" s="43">
        <v>1264.4</v>
      </c>
      <c r="F70" s="75"/>
      <c r="G70" s="50" t="str" cm="1">
        <f t="array" ref="G70">+numtext(F70)</f>
        <v>CERO PESOS 00/100 M.N.</v>
      </c>
      <c r="H70" s="74">
        <f t="shared" si="9"/>
        <v>0</v>
      </c>
    </row>
    <row r="71" spans="2:8" ht="15">
      <c r="B71" s="51" t="s">
        <v>115</v>
      </c>
      <c r="C71" s="67" t="s">
        <v>57</v>
      </c>
      <c r="D71" s="40"/>
      <c r="E71" s="43">
        <v>0</v>
      </c>
      <c r="F71" s="75"/>
      <c r="G71" s="50"/>
      <c r="H71" s="73">
        <f>SUM(H72:H75)</f>
        <v>0</v>
      </c>
    </row>
    <row r="72" spans="2:8" ht="67.5">
      <c r="B72" s="39" t="s">
        <v>116</v>
      </c>
      <c r="C72" s="68" t="s">
        <v>195</v>
      </c>
      <c r="D72" s="40" t="s">
        <v>24</v>
      </c>
      <c r="E72" s="43">
        <v>211.72</v>
      </c>
      <c r="F72" s="75"/>
      <c r="G72" s="50" t="str" cm="1">
        <f t="array" ref="G72">+numtext(F72)</f>
        <v>CERO PESOS 00/100 M.N.</v>
      </c>
      <c r="H72" s="74">
        <f t="shared" si="10" ref="H72:H75">+ROUND(F72*E72,2)</f>
        <v>0</v>
      </c>
    </row>
    <row r="73" spans="2:8" ht="67.5">
      <c r="B73" s="39" t="s">
        <v>117</v>
      </c>
      <c r="C73" s="68" t="s">
        <v>60</v>
      </c>
      <c r="D73" s="40" t="s">
        <v>24</v>
      </c>
      <c r="E73" s="43">
        <v>50.40</v>
      </c>
      <c r="F73" s="75"/>
      <c r="G73" s="50" t="str" cm="1">
        <f t="array" ref="G73">+numtext(F73)</f>
        <v>CERO PESOS 00/100 M.N.</v>
      </c>
      <c r="H73" s="74">
        <f t="shared" si="10"/>
        <v>0</v>
      </c>
    </row>
    <row r="74" spans="2:8" ht="101.25">
      <c r="B74" s="39" t="s">
        <v>118</v>
      </c>
      <c r="C74" s="68" t="s">
        <v>47</v>
      </c>
      <c r="D74" s="40" t="s">
        <v>35</v>
      </c>
      <c r="E74" s="43">
        <v>44.16</v>
      </c>
      <c r="F74" s="75"/>
      <c r="G74" s="50" t="str" cm="1">
        <f t="array" ref="G74">+numtext(F74)</f>
        <v>CERO PESOS 00/100 M.N.</v>
      </c>
      <c r="H74" s="74">
        <f t="shared" si="10"/>
        <v>0</v>
      </c>
    </row>
    <row r="75" spans="2:8" ht="67.5">
      <c r="B75" s="39" t="s">
        <v>119</v>
      </c>
      <c r="C75" s="68" t="s">
        <v>49</v>
      </c>
      <c r="D75" s="40" t="s">
        <v>50</v>
      </c>
      <c r="E75" s="43">
        <v>2928.48</v>
      </c>
      <c r="F75" s="75"/>
      <c r="G75" s="50" t="str" cm="1">
        <f t="array" ref="G75">+numtext(F75)</f>
        <v>CERO PESOS 00/100 M.N.</v>
      </c>
      <c r="H75" s="74">
        <f t="shared" si="10"/>
        <v>0</v>
      </c>
    </row>
    <row r="76" spans="2:8" ht="15">
      <c r="B76" s="51" t="s">
        <v>120</v>
      </c>
      <c r="C76" s="67" t="s">
        <v>68</v>
      </c>
      <c r="D76" s="26"/>
      <c r="E76" s="43">
        <v>0</v>
      </c>
      <c r="F76" s="26"/>
      <c r="G76" s="26"/>
      <c r="H76" s="73">
        <f>SUM(H77:H79)</f>
        <v>0</v>
      </c>
    </row>
    <row r="77" spans="2:8" ht="112.5">
      <c r="B77" s="39" t="s">
        <v>121</v>
      </c>
      <c r="C77" s="68" t="s">
        <v>70</v>
      </c>
      <c r="D77" s="40" t="s">
        <v>50</v>
      </c>
      <c r="E77" s="43">
        <v>1213.22</v>
      </c>
      <c r="F77" s="75"/>
      <c r="G77" s="50" t="str" cm="1">
        <f t="array" ref="G77">+numtext(F77)</f>
        <v>CERO PESOS 00/100 M.N.</v>
      </c>
      <c r="H77" s="74">
        <f t="shared" si="11" ref="H77:H79">+ROUND(F77*E77,2)</f>
        <v>0</v>
      </c>
    </row>
    <row r="78" spans="2:8" ht="78.75">
      <c r="B78" s="39" t="s">
        <v>122</v>
      </c>
      <c r="C78" s="68" t="s">
        <v>74</v>
      </c>
      <c r="D78" s="40" t="s">
        <v>24</v>
      </c>
      <c r="E78" s="43">
        <v>116.48</v>
      </c>
      <c r="F78" s="75"/>
      <c r="G78" s="50" t="str" cm="1">
        <f t="array" ref="G78">+numtext(F78)</f>
        <v>CERO PESOS 00/100 M.N.</v>
      </c>
      <c r="H78" s="74">
        <f t="shared" si="11"/>
        <v>0</v>
      </c>
    </row>
    <row r="79" spans="2:8" ht="67.5">
      <c r="B79" s="39" t="s">
        <v>123</v>
      </c>
      <c r="C79" s="68" t="s">
        <v>79</v>
      </c>
      <c r="D79" s="40" t="s">
        <v>50</v>
      </c>
      <c r="E79" s="43">
        <v>1845.95</v>
      </c>
      <c r="F79" s="75"/>
      <c r="G79" s="50" t="str" cm="1">
        <f t="array" ref="G79">+numtext(F79)</f>
        <v>CERO PESOS 00/100 M.N.</v>
      </c>
      <c r="H79" s="74">
        <f t="shared" si="11"/>
        <v>0</v>
      </c>
    </row>
    <row r="80" spans="2:8" ht="15">
      <c r="B80" s="51" t="s">
        <v>124</v>
      </c>
      <c r="C80" s="67" t="s">
        <v>89</v>
      </c>
      <c r="D80" s="26"/>
      <c r="E80" s="43">
        <v>0</v>
      </c>
      <c r="F80" s="26"/>
      <c r="G80" s="26"/>
      <c r="H80" s="73">
        <f>SUM(H81)</f>
        <v>0</v>
      </c>
    </row>
    <row r="81" spans="2:8" ht="33.75">
      <c r="B81" s="39" t="s">
        <v>125</v>
      </c>
      <c r="C81" s="68" t="s">
        <v>91</v>
      </c>
      <c r="D81" s="40" t="s">
        <v>24</v>
      </c>
      <c r="E81" s="43">
        <v>275.20</v>
      </c>
      <c r="F81" s="75"/>
      <c r="G81" s="50" t="str" cm="1">
        <f t="array" ref="G81">+numtext(F81)</f>
        <v>CERO PESOS 00/100 M.N.</v>
      </c>
      <c r="H81" s="74">
        <f t="shared" si="12" ref="H81">+ROUND(F81*E81,2)</f>
        <v>0</v>
      </c>
    </row>
    <row r="82" spans="2:8" ht="15">
      <c r="B82" s="54" t="s">
        <v>126</v>
      </c>
      <c r="C82" s="66" t="s">
        <v>127</v>
      </c>
      <c r="D82" s="55"/>
      <c r="E82" s="43">
        <v>0</v>
      </c>
      <c r="F82" s="72"/>
      <c r="G82" s="58"/>
      <c r="H82" s="59">
        <f>+H83+H89+H95+H105+H107+H113+H100+H119</f>
        <v>0</v>
      </c>
    </row>
    <row r="83" spans="2:8" ht="15">
      <c r="B83" s="51" t="s">
        <v>128</v>
      </c>
      <c r="C83" s="67" t="s">
        <v>31</v>
      </c>
      <c r="D83" s="26"/>
      <c r="E83" s="43">
        <v>0</v>
      </c>
      <c r="F83" s="26"/>
      <c r="G83" s="26"/>
      <c r="H83" s="73">
        <f>SUM(H84:H88)</f>
        <v>0</v>
      </c>
    </row>
    <row r="84" spans="2:8" ht="45">
      <c r="B84" s="39" t="s">
        <v>129</v>
      </c>
      <c r="C84" s="68" t="s">
        <v>32</v>
      </c>
      <c r="D84" s="40" t="s">
        <v>24</v>
      </c>
      <c r="E84" s="43">
        <v>735.53</v>
      </c>
      <c r="F84" s="75"/>
      <c r="G84" s="50" t="str" cm="1">
        <f t="array" ref="G84">+numtext(F84)</f>
        <v>CERO PESOS 00/100 M.N.</v>
      </c>
      <c r="H84" s="74">
        <f t="shared" si="13" ref="H84:H88">+ROUND(F84*E84,2)</f>
        <v>0</v>
      </c>
    </row>
    <row r="85" spans="2:8" ht="33.75">
      <c r="B85" s="39" t="s">
        <v>130</v>
      </c>
      <c r="C85" s="68" t="s">
        <v>34</v>
      </c>
      <c r="D85" s="40" t="s">
        <v>35</v>
      </c>
      <c r="E85" s="43">
        <v>4884.93</v>
      </c>
      <c r="F85" s="75"/>
      <c r="G85" s="50" t="str" cm="1">
        <f t="array" ref="G85">+numtext(F85)</f>
        <v>CERO PESOS 00/100 M.N.</v>
      </c>
      <c r="H85" s="74">
        <f t="shared" si="13"/>
        <v>0</v>
      </c>
    </row>
    <row r="86" spans="2:8" ht="56.25">
      <c r="B86" s="39" t="s">
        <v>131</v>
      </c>
      <c r="C86" s="68" t="s">
        <v>37</v>
      </c>
      <c r="D86" s="40" t="s">
        <v>35</v>
      </c>
      <c r="E86" s="43">
        <v>4884.93</v>
      </c>
      <c r="F86" s="75"/>
      <c r="G86" s="50" t="str" cm="1">
        <f t="array" ref="G86">+numtext(F86)</f>
        <v>CERO PESOS 00/100 M.N.</v>
      </c>
      <c r="H86" s="74">
        <f t="shared" si="13"/>
        <v>0</v>
      </c>
    </row>
    <row r="87" spans="2:8" ht="45">
      <c r="B87" s="39" t="s">
        <v>132</v>
      </c>
      <c r="C87" s="68" t="s">
        <v>39</v>
      </c>
      <c r="D87" s="40" t="s">
        <v>40</v>
      </c>
      <c r="E87" s="43">
        <v>122123.25</v>
      </c>
      <c r="F87" s="75"/>
      <c r="G87" s="50" t="str" cm="1">
        <f t="array" ref="G87">+numtext(F87)</f>
        <v>CERO PESOS 00/100 M.N.</v>
      </c>
      <c r="H87" s="74">
        <f t="shared" si="13"/>
        <v>0</v>
      </c>
    </row>
    <row r="88" spans="2:8" ht="67.5">
      <c r="B88" s="39" t="s">
        <v>133</v>
      </c>
      <c r="C88" s="68" t="s">
        <v>42</v>
      </c>
      <c r="D88" s="40" t="s">
        <v>35</v>
      </c>
      <c r="E88" s="43">
        <v>618.78</v>
      </c>
      <c r="F88" s="75"/>
      <c r="G88" s="50" t="str" cm="1">
        <f t="array" ref="G88">+numtext(F88)</f>
        <v>CERO PESOS 00/100 M.N.</v>
      </c>
      <c r="H88" s="74">
        <f t="shared" si="13"/>
        <v>0</v>
      </c>
    </row>
    <row r="89" spans="2:8" ht="15">
      <c r="B89" s="51" t="s">
        <v>134</v>
      </c>
      <c r="C89" s="67" t="s">
        <v>44</v>
      </c>
      <c r="D89" s="26"/>
      <c r="E89" s="43">
        <v>0</v>
      </c>
      <c r="F89" s="26"/>
      <c r="G89" s="26"/>
      <c r="H89" s="73">
        <f>SUM(H90:H94)</f>
        <v>0</v>
      </c>
    </row>
    <row r="90" spans="2:8" ht="112.5">
      <c r="B90" s="39" t="s">
        <v>135</v>
      </c>
      <c r="C90" s="68" t="s">
        <v>196</v>
      </c>
      <c r="D90" s="40" t="s">
        <v>24</v>
      </c>
      <c r="E90" s="43">
        <v>1730.77</v>
      </c>
      <c r="F90" s="75"/>
      <c r="G90" s="50" t="str" cm="1">
        <f t="array" ref="G90">+numtext(F90)</f>
        <v>CERO PESOS 00/100 M.N.</v>
      </c>
      <c r="H90" s="74">
        <f t="shared" si="14" ref="H90:H94">+ROUND(F90*E90,2)</f>
        <v>0</v>
      </c>
    </row>
    <row r="91" spans="2:8" ht="101.25">
      <c r="B91" s="39" t="s">
        <v>136</v>
      </c>
      <c r="C91" s="68" t="s">
        <v>47</v>
      </c>
      <c r="D91" s="40" t="s">
        <v>35</v>
      </c>
      <c r="E91" s="43">
        <v>259.62</v>
      </c>
      <c r="F91" s="75"/>
      <c r="G91" s="50" t="str" cm="1">
        <f t="array" ref="G91">+numtext(F91)</f>
        <v>CERO PESOS 00/100 M.N.</v>
      </c>
      <c r="H91" s="74">
        <f t="shared" si="14"/>
        <v>0</v>
      </c>
    </row>
    <row r="92" spans="2:8" ht="67.5">
      <c r="B92" s="39" t="s">
        <v>137</v>
      </c>
      <c r="C92" s="68" t="s">
        <v>49</v>
      </c>
      <c r="D92" s="40" t="s">
        <v>50</v>
      </c>
      <c r="E92" s="43">
        <v>17505.04</v>
      </c>
      <c r="F92" s="75"/>
      <c r="G92" s="50" t="str" cm="1">
        <f t="array" ref="G92">+numtext(F92)</f>
        <v>CERO PESOS 00/100 M.N.</v>
      </c>
      <c r="H92" s="74">
        <f t="shared" si="14"/>
        <v>0</v>
      </c>
    </row>
    <row r="93" spans="2:8" ht="67.5">
      <c r="B93" s="39" t="s">
        <v>138</v>
      </c>
      <c r="C93" s="68" t="s">
        <v>52</v>
      </c>
      <c r="D93" s="40" t="s">
        <v>53</v>
      </c>
      <c r="E93" s="43">
        <v>470</v>
      </c>
      <c r="F93" s="75"/>
      <c r="G93" s="50" t="str" cm="1">
        <f t="array" ref="G93">+numtext(F93)</f>
        <v>CERO PESOS 00/100 M.N.</v>
      </c>
      <c r="H93" s="74">
        <f t="shared" si="14"/>
        <v>0</v>
      </c>
    </row>
    <row r="94" spans="2:8" ht="45">
      <c r="B94" s="39" t="s">
        <v>139</v>
      </c>
      <c r="C94" s="68" t="s">
        <v>55</v>
      </c>
      <c r="D94" s="40" t="s">
        <v>35</v>
      </c>
      <c r="E94" s="43">
        <v>940.90</v>
      </c>
      <c r="F94" s="75"/>
      <c r="G94" s="50" t="str" cm="1">
        <f t="array" ref="G94">+numtext(F94)</f>
        <v>CERO PESOS 00/100 M.N.</v>
      </c>
      <c r="H94" s="74">
        <f t="shared" si="14"/>
        <v>0</v>
      </c>
    </row>
    <row r="95" spans="2:8" ht="15">
      <c r="B95" s="51" t="s">
        <v>140</v>
      </c>
      <c r="C95" s="67" t="s">
        <v>109</v>
      </c>
      <c r="D95" s="40"/>
      <c r="E95" s="43">
        <v>0</v>
      </c>
      <c r="F95" s="75"/>
      <c r="G95" s="50"/>
      <c r="H95" s="73">
        <f>SUM(H96:H99)</f>
        <v>0</v>
      </c>
    </row>
    <row r="96" spans="2:8" ht="67.5">
      <c r="B96" s="39" t="s">
        <v>141</v>
      </c>
      <c r="C96" s="68" t="s">
        <v>111</v>
      </c>
      <c r="D96" s="40" t="s">
        <v>24</v>
      </c>
      <c r="E96" s="43">
        <v>66.9</v>
      </c>
      <c r="F96" s="75"/>
      <c r="G96" s="50" t="str" cm="1">
        <f t="array" ref="G96">+numtext(F96)</f>
        <v>CERO PESOS 00/100 M.N.</v>
      </c>
      <c r="H96" s="74">
        <f t="shared" si="15" ref="H96:H99">+ROUND(F96*E96,2)</f>
        <v>0</v>
      </c>
    </row>
    <row r="97" spans="2:8" ht="67.5">
      <c r="B97" s="39" t="s">
        <v>142</v>
      </c>
      <c r="C97" s="68" t="s">
        <v>60</v>
      </c>
      <c r="D97" s="40" t="s">
        <v>24</v>
      </c>
      <c r="E97" s="43">
        <v>28.96</v>
      </c>
      <c r="F97" s="75"/>
      <c r="G97" s="50" t="str" cm="1">
        <f t="array" ref="G97">+numtext(F97)</f>
        <v>CERO PESOS 00/100 M.N.</v>
      </c>
      <c r="H97" s="74">
        <f t="shared" si="15"/>
        <v>0</v>
      </c>
    </row>
    <row r="98" spans="2:8" ht="101.25">
      <c r="B98" s="39" t="s">
        <v>143</v>
      </c>
      <c r="C98" s="68" t="s">
        <v>47</v>
      </c>
      <c r="D98" s="40" t="s">
        <v>35</v>
      </c>
      <c r="E98" s="43">
        <v>9.60</v>
      </c>
      <c r="F98" s="75"/>
      <c r="G98" s="50" t="str" cm="1">
        <f t="array" ref="G98">+numtext(F98)</f>
        <v>CERO PESOS 00/100 M.N.</v>
      </c>
      <c r="H98" s="74">
        <f t="shared" si="15"/>
        <v>0</v>
      </c>
    </row>
    <row r="99" spans="2:8" ht="67.5">
      <c r="B99" s="39" t="s">
        <v>144</v>
      </c>
      <c r="C99" s="68" t="s">
        <v>49</v>
      </c>
      <c r="D99" s="40" t="s">
        <v>50</v>
      </c>
      <c r="E99" s="43">
        <v>956.16</v>
      </c>
      <c r="F99" s="75"/>
      <c r="G99" s="50" t="str" cm="1">
        <f t="array" ref="G99">+numtext(F99)</f>
        <v>CERO PESOS 00/100 M.N.</v>
      </c>
      <c r="H99" s="74">
        <f t="shared" si="15"/>
        <v>0</v>
      </c>
    </row>
    <row r="100" spans="2:8" ht="15">
      <c r="B100" s="51" t="s">
        <v>145</v>
      </c>
      <c r="C100" s="67" t="s">
        <v>57</v>
      </c>
      <c r="D100" s="40"/>
      <c r="E100" s="43">
        <v>0</v>
      </c>
      <c r="F100" s="75"/>
      <c r="G100" s="50"/>
      <c r="H100" s="73">
        <f>SUM(H101:H104)</f>
        <v>0</v>
      </c>
    </row>
    <row r="101" spans="2:8" ht="67.5">
      <c r="B101" s="39" t="s">
        <v>146</v>
      </c>
      <c r="C101" s="68" t="s">
        <v>195</v>
      </c>
      <c r="D101" s="40" t="s">
        <v>24</v>
      </c>
      <c r="E101" s="43">
        <v>687.53</v>
      </c>
      <c r="F101" s="75"/>
      <c r="G101" s="50" t="str" cm="1">
        <f t="array" ref="G101">+numtext(F101)</f>
        <v>CERO PESOS 00/100 M.N.</v>
      </c>
      <c r="H101" s="74">
        <f t="shared" si="16" ref="H101:H104">+ROUND(F101*E101,2)</f>
        <v>0</v>
      </c>
    </row>
    <row r="102" spans="2:8" ht="67.5">
      <c r="B102" s="39" t="s">
        <v>147</v>
      </c>
      <c r="C102" s="68" t="s">
        <v>60</v>
      </c>
      <c r="D102" s="40" t="s">
        <v>24</v>
      </c>
      <c r="E102" s="43">
        <v>69.96</v>
      </c>
      <c r="F102" s="75"/>
      <c r="G102" s="50" t="str" cm="1">
        <f t="array" ref="G102">+numtext(F102)</f>
        <v>CERO PESOS 00/100 M.N.</v>
      </c>
      <c r="H102" s="74">
        <f t="shared" si="16"/>
        <v>0</v>
      </c>
    </row>
    <row r="103" spans="2:8" ht="101.25">
      <c r="B103" s="39" t="s">
        <v>148</v>
      </c>
      <c r="C103" s="68" t="s">
        <v>47</v>
      </c>
      <c r="D103" s="40" t="s">
        <v>35</v>
      </c>
      <c r="E103" s="43">
        <v>193.01</v>
      </c>
      <c r="F103" s="75"/>
      <c r="G103" s="50" t="str" cm="1">
        <f t="array" ref="G103">+numtext(F103)</f>
        <v>CERO PESOS 00/100 M.N.</v>
      </c>
      <c r="H103" s="74">
        <f t="shared" si="16"/>
        <v>0</v>
      </c>
    </row>
    <row r="104" spans="2:8" ht="67.5">
      <c r="B104" s="39" t="s">
        <v>149</v>
      </c>
      <c r="C104" s="68" t="s">
        <v>49</v>
      </c>
      <c r="D104" s="40" t="s">
        <v>50</v>
      </c>
      <c r="E104" s="43">
        <v>12722.84</v>
      </c>
      <c r="F104" s="75"/>
      <c r="G104" s="50" t="str" cm="1">
        <f t="array" ref="G104">+numtext(F104)</f>
        <v>CERO PESOS 00/100 M.N.</v>
      </c>
      <c r="H104" s="74">
        <f t="shared" si="16"/>
        <v>0</v>
      </c>
    </row>
    <row r="105" spans="2:8" ht="15">
      <c r="B105" s="51" t="s">
        <v>150</v>
      </c>
      <c r="C105" s="67" t="s">
        <v>64</v>
      </c>
      <c r="D105" s="26"/>
      <c r="E105" s="43">
        <v>0</v>
      </c>
      <c r="F105" s="26"/>
      <c r="G105" s="26"/>
      <c r="H105" s="73">
        <f>SUM(H106:H106)</f>
        <v>0</v>
      </c>
    </row>
    <row r="106" spans="2:8" ht="135">
      <c r="B106" s="39" t="s">
        <v>151</v>
      </c>
      <c r="C106" s="68" t="s">
        <v>66</v>
      </c>
      <c r="D106" s="40" t="s">
        <v>50</v>
      </c>
      <c r="E106" s="43">
        <v>1380.56</v>
      </c>
      <c r="F106" s="75"/>
      <c r="G106" s="50" t="str" cm="1">
        <f t="array" ref="G106">+numtext(F106)</f>
        <v>CERO PESOS 00/100 M.N.</v>
      </c>
      <c r="H106" s="74">
        <f t="shared" si="17" ref="H106">+ROUND(F106*E106,2)</f>
        <v>0</v>
      </c>
    </row>
    <row r="107" spans="2:8" ht="15">
      <c r="B107" s="51" t="s">
        <v>152</v>
      </c>
      <c r="C107" s="67" t="s">
        <v>68</v>
      </c>
      <c r="D107" s="26"/>
      <c r="E107" s="43">
        <v>0</v>
      </c>
      <c r="F107" s="26"/>
      <c r="G107" s="26"/>
      <c r="H107" s="73">
        <f>SUM(H108:H112)</f>
        <v>0</v>
      </c>
    </row>
    <row r="108" spans="2:8" ht="112.5">
      <c r="B108" s="39" t="s">
        <v>153</v>
      </c>
      <c r="C108" s="68" t="s">
        <v>70</v>
      </c>
      <c r="D108" s="40" t="s">
        <v>50</v>
      </c>
      <c r="E108" s="43">
        <v>1430.15</v>
      </c>
      <c r="F108" s="75"/>
      <c r="G108" s="50" t="str" cm="1">
        <f t="array" ref="G108">+numtext(F108)</f>
        <v>CERO PESOS 00/100 M.N.</v>
      </c>
      <c r="H108" s="74">
        <f t="shared" si="18" ref="H108:H112">+ROUND(F108*E108,2)</f>
        <v>0</v>
      </c>
    </row>
    <row r="109" spans="2:8" ht="56.25">
      <c r="B109" s="39" t="s">
        <v>154</v>
      </c>
      <c r="C109" s="68" t="s">
        <v>72</v>
      </c>
      <c r="D109" s="40" t="s">
        <v>50</v>
      </c>
      <c r="E109" s="43">
        <v>2390.40</v>
      </c>
      <c r="F109" s="75"/>
      <c r="G109" s="50" t="str" cm="1">
        <f t="array" ref="G109">+numtext(F109)</f>
        <v>CERO PESOS 00/100 M.N.</v>
      </c>
      <c r="H109" s="74">
        <f t="shared" si="18"/>
        <v>0</v>
      </c>
    </row>
    <row r="110" spans="2:8" ht="78.75">
      <c r="B110" s="39" t="s">
        <v>155</v>
      </c>
      <c r="C110" s="68" t="s">
        <v>74</v>
      </c>
      <c r="D110" s="40" t="s">
        <v>24</v>
      </c>
      <c r="E110" s="43">
        <v>113.52</v>
      </c>
      <c r="F110" s="75"/>
      <c r="G110" s="50" t="str" cm="1">
        <f t="array" ref="G110">+numtext(F110)</f>
        <v>CERO PESOS 00/100 M.N.</v>
      </c>
      <c r="H110" s="74">
        <f t="shared" si="18"/>
        <v>0</v>
      </c>
    </row>
    <row r="111" spans="2:8" ht="45">
      <c r="B111" s="39" t="s">
        <v>156</v>
      </c>
      <c r="C111" s="68" t="s">
        <v>76</v>
      </c>
      <c r="D111" s="40" t="s">
        <v>77</v>
      </c>
      <c r="E111" s="43">
        <v>128</v>
      </c>
      <c r="F111" s="75"/>
      <c r="G111" s="50" t="str" cm="1">
        <f t="array" ref="G111">+numtext(F111)</f>
        <v>CERO PESOS 00/100 M.N.</v>
      </c>
      <c r="H111" s="74">
        <f t="shared" si="18"/>
        <v>0</v>
      </c>
    </row>
    <row r="112" spans="2:8" ht="67.5">
      <c r="B112" s="39" t="s">
        <v>157</v>
      </c>
      <c r="C112" s="68" t="s">
        <v>79</v>
      </c>
      <c r="D112" s="40" t="s">
        <v>50</v>
      </c>
      <c r="E112" s="43">
        <v>1184.86</v>
      </c>
      <c r="F112" s="75"/>
      <c r="G112" s="50" t="str" cm="1">
        <f t="array" ref="G112">+numtext(F112)</f>
        <v>CERO PESOS 00/100 M.N.</v>
      </c>
      <c r="H112" s="74">
        <f t="shared" si="18"/>
        <v>0</v>
      </c>
    </row>
    <row r="113" spans="2:8" ht="15">
      <c r="B113" s="51" t="s">
        <v>158</v>
      </c>
      <c r="C113" s="67" t="s">
        <v>81</v>
      </c>
      <c r="D113" s="26"/>
      <c r="E113" s="43">
        <v>0</v>
      </c>
      <c r="F113" s="26"/>
      <c r="G113" s="26"/>
      <c r="H113" s="73">
        <f>SUM(H114:H118)</f>
        <v>0</v>
      </c>
    </row>
    <row r="114" spans="2:8" ht="45">
      <c r="B114" s="39" t="s">
        <v>159</v>
      </c>
      <c r="C114" s="68" t="s">
        <v>32</v>
      </c>
      <c r="D114" s="40" t="s">
        <v>24</v>
      </c>
      <c r="E114" s="43">
        <v>12.18</v>
      </c>
      <c r="F114" s="75"/>
      <c r="G114" s="50" t="str" cm="1">
        <f t="array" ref="G114">+numtext(F114)</f>
        <v>CERO PESOS 00/100 M.N.</v>
      </c>
      <c r="H114" s="74">
        <f t="shared" si="19" ref="H114:H118">+ROUND(F114*E114,2)</f>
        <v>0</v>
      </c>
    </row>
    <row r="115" spans="2:8" ht="56.25">
      <c r="B115" s="39" t="s">
        <v>160</v>
      </c>
      <c r="C115" s="68" t="s">
        <v>84</v>
      </c>
      <c r="D115" s="40" t="s">
        <v>24</v>
      </c>
      <c r="E115" s="43">
        <v>77.9</v>
      </c>
      <c r="F115" s="75"/>
      <c r="G115" s="50" t="str" cm="1">
        <f t="array" ref="G115">+numtext(F115)</f>
        <v>CERO PESOS 00/100 M.N.</v>
      </c>
      <c r="H115" s="74">
        <f t="shared" si="19"/>
        <v>0</v>
      </c>
    </row>
    <row r="116" spans="2:8" ht="101.25">
      <c r="B116" s="39" t="s">
        <v>161</v>
      </c>
      <c r="C116" s="68" t="s">
        <v>47</v>
      </c>
      <c r="D116" s="40" t="s">
        <v>35</v>
      </c>
      <c r="E116" s="43">
        <v>7.69</v>
      </c>
      <c r="F116" s="75"/>
      <c r="G116" s="50" t="str" cm="1">
        <f t="array" ref="G116">+numtext(F116)</f>
        <v>CERO PESOS 00/100 M.N.</v>
      </c>
      <c r="H116" s="74">
        <f t="shared" si="19"/>
        <v>0</v>
      </c>
    </row>
    <row r="117" spans="2:8" ht="67.5">
      <c r="B117" s="39" t="s">
        <v>162</v>
      </c>
      <c r="C117" s="68" t="s">
        <v>49</v>
      </c>
      <c r="D117" s="40" t="s">
        <v>50</v>
      </c>
      <c r="E117" s="43">
        <v>879.21</v>
      </c>
      <c r="F117" s="75"/>
      <c r="G117" s="50" t="str" cm="1">
        <f t="array" ref="G117">+numtext(F117)</f>
        <v>CERO PESOS 00/100 M.N.</v>
      </c>
      <c r="H117" s="74">
        <f t="shared" si="19"/>
        <v>0</v>
      </c>
    </row>
    <row r="118" spans="2:8" ht="67.5">
      <c r="B118" s="39" t="s">
        <v>163</v>
      </c>
      <c r="C118" s="68" t="s">
        <v>79</v>
      </c>
      <c r="D118" s="40" t="s">
        <v>50</v>
      </c>
      <c r="E118" s="43">
        <v>178.45</v>
      </c>
      <c r="F118" s="75"/>
      <c r="G118" s="50" t="str" cm="1">
        <f t="array" ref="G118">+numtext(F118)</f>
        <v>CERO PESOS 00/100 M.N.</v>
      </c>
      <c r="H118" s="74">
        <f t="shared" si="19"/>
        <v>0</v>
      </c>
    </row>
    <row r="119" spans="2:8" ht="15">
      <c r="B119" s="51" t="s">
        <v>164</v>
      </c>
      <c r="C119" s="67" t="s">
        <v>89</v>
      </c>
      <c r="D119" s="26"/>
      <c r="E119" s="43">
        <v>0</v>
      </c>
      <c r="F119" s="26"/>
      <c r="G119" s="26"/>
      <c r="H119" s="73">
        <f>SUM(H120)</f>
        <v>0</v>
      </c>
    </row>
    <row r="120" spans="2:8" ht="33.75">
      <c r="B120" s="39" t="s">
        <v>165</v>
      </c>
      <c r="C120" s="68" t="s">
        <v>91</v>
      </c>
      <c r="D120" s="40" t="s">
        <v>24</v>
      </c>
      <c r="E120" s="43">
        <v>747.71</v>
      </c>
      <c r="F120" s="75"/>
      <c r="G120" s="50" t="str" cm="1">
        <f t="array" ref="G120">+numtext(F120)</f>
        <v>CERO PESOS 00/100 M.N.</v>
      </c>
      <c r="H120" s="74">
        <f t="shared" si="20" ref="H120">+ROUND(F120*E120,2)</f>
        <v>0</v>
      </c>
    </row>
    <row r="121" spans="2:8" ht="15">
      <c r="B121" s="54" t="s">
        <v>166</v>
      </c>
      <c r="C121" s="66" t="s">
        <v>167</v>
      </c>
      <c r="D121" s="55"/>
      <c r="E121" s="43">
        <v>0</v>
      </c>
      <c r="F121" s="72"/>
      <c r="G121" s="58"/>
      <c r="H121" s="59">
        <f>H122+H128+H134+H139+H141+H145</f>
        <v>0</v>
      </c>
    </row>
    <row r="122" spans="2:8" ht="15">
      <c r="B122" s="51" t="s">
        <v>168</v>
      </c>
      <c r="C122" s="67" t="s">
        <v>31</v>
      </c>
      <c r="D122" s="26"/>
      <c r="E122" s="43">
        <v>0</v>
      </c>
      <c r="F122" s="26"/>
      <c r="G122" s="26"/>
      <c r="H122" s="73">
        <f>SUM(H123:H127)</f>
        <v>0</v>
      </c>
    </row>
    <row r="123" spans="2:8" ht="45">
      <c r="B123" s="39" t="s">
        <v>169</v>
      </c>
      <c r="C123" s="68" t="s">
        <v>32</v>
      </c>
      <c r="D123" s="40" t="s">
        <v>24</v>
      </c>
      <c r="E123" s="43">
        <v>60.32</v>
      </c>
      <c r="F123" s="75"/>
      <c r="G123" s="50" t="str" cm="1">
        <f t="array" ref="G123">+numtext(F123)</f>
        <v>CERO PESOS 00/100 M.N.</v>
      </c>
      <c r="H123" s="74">
        <f t="shared" si="21" ref="H123:H127">+ROUND(F123*E123,2)</f>
        <v>0</v>
      </c>
    </row>
    <row r="124" spans="2:8" ht="33.75">
      <c r="B124" s="39" t="s">
        <v>170</v>
      </c>
      <c r="C124" s="68" t="s">
        <v>34</v>
      </c>
      <c r="D124" s="40" t="s">
        <v>35</v>
      </c>
      <c r="E124" s="43">
        <v>707.52</v>
      </c>
      <c r="F124" s="75"/>
      <c r="G124" s="50" t="str" cm="1">
        <f t="array" ref="G124">+numtext(F124)</f>
        <v>CERO PESOS 00/100 M.N.</v>
      </c>
      <c r="H124" s="74">
        <f t="shared" si="21"/>
        <v>0</v>
      </c>
    </row>
    <row r="125" spans="2:8" ht="56.25">
      <c r="B125" s="39" t="s">
        <v>171</v>
      </c>
      <c r="C125" s="68" t="s">
        <v>37</v>
      </c>
      <c r="D125" s="40" t="s">
        <v>35</v>
      </c>
      <c r="E125" s="43">
        <v>707.52</v>
      </c>
      <c r="F125" s="75"/>
      <c r="G125" s="50" t="str" cm="1">
        <f t="array" ref="G125">+numtext(F125)</f>
        <v>CERO PESOS 00/100 M.N.</v>
      </c>
      <c r="H125" s="74">
        <f t="shared" si="21"/>
        <v>0</v>
      </c>
    </row>
    <row r="126" spans="2:8" ht="45">
      <c r="B126" s="39" t="s">
        <v>172</v>
      </c>
      <c r="C126" s="68" t="s">
        <v>39</v>
      </c>
      <c r="D126" s="40" t="s">
        <v>40</v>
      </c>
      <c r="E126" s="43">
        <v>17688</v>
      </c>
      <c r="F126" s="75"/>
      <c r="G126" s="50" t="str" cm="1">
        <f t="array" ref="G126">+numtext(F126)</f>
        <v>CERO PESOS 00/100 M.N.</v>
      </c>
      <c r="H126" s="74">
        <f t="shared" si="21"/>
        <v>0</v>
      </c>
    </row>
    <row r="127" spans="2:8" ht="67.5">
      <c r="B127" s="39" t="s">
        <v>173</v>
      </c>
      <c r="C127" s="68" t="s">
        <v>42</v>
      </c>
      <c r="D127" s="40" t="s">
        <v>35</v>
      </c>
      <c r="E127" s="43">
        <v>54.29</v>
      </c>
      <c r="F127" s="75"/>
      <c r="G127" s="50" t="str" cm="1">
        <f t="array" ref="G127">+numtext(F127)</f>
        <v>CERO PESOS 00/100 M.N.</v>
      </c>
      <c r="H127" s="74">
        <f t="shared" si="21"/>
        <v>0</v>
      </c>
    </row>
    <row r="128" spans="2:8" ht="15">
      <c r="B128" s="51" t="s">
        <v>174</v>
      </c>
      <c r="C128" s="67" t="s">
        <v>44</v>
      </c>
      <c r="D128" s="26"/>
      <c r="E128" s="43">
        <v>0</v>
      </c>
      <c r="F128" s="26"/>
      <c r="G128" s="26"/>
      <c r="H128" s="73">
        <f>SUM(H129:H133)</f>
        <v>0</v>
      </c>
    </row>
    <row r="129" spans="2:8" ht="112.5">
      <c r="B129" s="39" t="s">
        <v>175</v>
      </c>
      <c r="C129" s="68" t="s">
        <v>196</v>
      </c>
      <c r="D129" s="40" t="s">
        <v>24</v>
      </c>
      <c r="E129" s="43">
        <v>392.88</v>
      </c>
      <c r="F129" s="75"/>
      <c r="G129" s="50" t="str" cm="1">
        <f t="array" ref="G129">+numtext(F129)</f>
        <v>CERO PESOS 00/100 M.N.</v>
      </c>
      <c r="H129" s="74">
        <f t="shared" si="22" ref="H129:H133">+ROUND(F129*E129,2)</f>
        <v>0</v>
      </c>
    </row>
    <row r="130" spans="2:8" ht="101.25">
      <c r="B130" s="39" t="s">
        <v>176</v>
      </c>
      <c r="C130" s="68" t="s">
        <v>47</v>
      </c>
      <c r="D130" s="40" t="s">
        <v>35</v>
      </c>
      <c r="E130" s="43">
        <v>58.93</v>
      </c>
      <c r="F130" s="75"/>
      <c r="G130" s="50" t="str" cm="1">
        <f t="array" ref="G130">+numtext(F130)</f>
        <v>CERO PESOS 00/100 M.N.</v>
      </c>
      <c r="H130" s="74">
        <f t="shared" si="22"/>
        <v>0</v>
      </c>
    </row>
    <row r="131" spans="2:8" ht="67.5">
      <c r="B131" s="39" t="s">
        <v>177</v>
      </c>
      <c r="C131" s="68" t="s">
        <v>49</v>
      </c>
      <c r="D131" s="40" t="s">
        <v>50</v>
      </c>
      <c r="E131" s="43">
        <v>3913.12</v>
      </c>
      <c r="F131" s="75"/>
      <c r="G131" s="50" t="str" cm="1">
        <f t="array" ref="G131">+numtext(F131)</f>
        <v>CERO PESOS 00/100 M.N.</v>
      </c>
      <c r="H131" s="74">
        <f t="shared" si="22"/>
        <v>0</v>
      </c>
    </row>
    <row r="132" spans="2:8" ht="67.5">
      <c r="B132" s="39" t="s">
        <v>178</v>
      </c>
      <c r="C132" s="68" t="s">
        <v>52</v>
      </c>
      <c r="D132" s="40" t="s">
        <v>53</v>
      </c>
      <c r="E132" s="43">
        <v>55.85</v>
      </c>
      <c r="F132" s="75"/>
      <c r="G132" s="50" t="str" cm="1">
        <f t="array" ref="G132">+numtext(F132)</f>
        <v>CERO PESOS 00/100 M.N.</v>
      </c>
      <c r="H132" s="74">
        <f t="shared" si="22"/>
        <v>0</v>
      </c>
    </row>
    <row r="133" spans="2:8" ht="45">
      <c r="B133" s="39" t="s">
        <v>179</v>
      </c>
      <c r="C133" s="68" t="s">
        <v>55</v>
      </c>
      <c r="D133" s="40" t="s">
        <v>35</v>
      </c>
      <c r="E133" s="43">
        <v>172.80</v>
      </c>
      <c r="F133" s="75"/>
      <c r="G133" s="50" t="str" cm="1">
        <f t="array" ref="G133">+numtext(F133)</f>
        <v>CERO PESOS 00/100 M.N.</v>
      </c>
      <c r="H133" s="74">
        <f t="shared" si="22"/>
        <v>0</v>
      </c>
    </row>
    <row r="134" spans="2:8" ht="15">
      <c r="B134" s="51" t="s">
        <v>180</v>
      </c>
      <c r="C134" s="67" t="s">
        <v>57</v>
      </c>
      <c r="D134" s="40"/>
      <c r="E134" s="43">
        <v>0</v>
      </c>
      <c r="F134" s="75"/>
      <c r="G134" s="50"/>
      <c r="H134" s="73">
        <f>SUM(H135:H138)</f>
        <v>0</v>
      </c>
    </row>
    <row r="135" spans="2:8" ht="67.5">
      <c r="B135" s="39" t="s">
        <v>181</v>
      </c>
      <c r="C135" s="68" t="s">
        <v>195</v>
      </c>
      <c r="D135" s="40" t="s">
        <v>24</v>
      </c>
      <c r="E135" s="43">
        <v>60.32</v>
      </c>
      <c r="F135" s="75"/>
      <c r="G135" s="50" t="str" cm="1">
        <f t="array" ref="G135">+numtext(F135)</f>
        <v>CERO PESOS 00/100 M.N.</v>
      </c>
      <c r="H135" s="74">
        <f t="shared" si="23" ref="H135:H138">+ROUND(F135*E135,2)</f>
        <v>0</v>
      </c>
    </row>
    <row r="136" spans="2:8" ht="67.5">
      <c r="B136" s="39" t="s">
        <v>182</v>
      </c>
      <c r="C136" s="68" t="s">
        <v>60</v>
      </c>
      <c r="D136" s="40" t="s">
        <v>24</v>
      </c>
      <c r="E136" s="43">
        <v>9.72</v>
      </c>
      <c r="F136" s="75"/>
      <c r="G136" s="50" t="str" cm="1">
        <f t="array" ref="G136">+numtext(F136)</f>
        <v>CERO PESOS 00/100 M.N.</v>
      </c>
      <c r="H136" s="74">
        <f t="shared" si="23"/>
        <v>0</v>
      </c>
    </row>
    <row r="137" spans="2:8" ht="101.25">
      <c r="B137" s="39" t="s">
        <v>183</v>
      </c>
      <c r="C137" s="68" t="s">
        <v>47</v>
      </c>
      <c r="D137" s="40" t="s">
        <v>35</v>
      </c>
      <c r="E137" s="43">
        <v>18.10</v>
      </c>
      <c r="F137" s="75"/>
      <c r="G137" s="50" t="str" cm="1">
        <f t="array" ref="G137">+numtext(F137)</f>
        <v>CERO PESOS 00/100 M.N.</v>
      </c>
      <c r="H137" s="74">
        <f t="shared" si="23"/>
        <v>0</v>
      </c>
    </row>
    <row r="138" spans="2:8" ht="67.5">
      <c r="B138" s="39" t="s">
        <v>184</v>
      </c>
      <c r="C138" s="68" t="s">
        <v>49</v>
      </c>
      <c r="D138" s="40" t="s">
        <v>50</v>
      </c>
      <c r="E138" s="43">
        <v>1201.56</v>
      </c>
      <c r="F138" s="75"/>
      <c r="G138" s="50" t="str" cm="1">
        <f t="array" ref="G138">+numtext(F138)</f>
        <v>CERO PESOS 00/100 M.N.</v>
      </c>
      <c r="H138" s="74">
        <f t="shared" si="23"/>
        <v>0</v>
      </c>
    </row>
    <row r="139" spans="2:8" ht="15">
      <c r="B139" s="51" t="s">
        <v>185</v>
      </c>
      <c r="C139" s="67" t="s">
        <v>64</v>
      </c>
      <c r="D139" s="26"/>
      <c r="E139" s="43">
        <v>0</v>
      </c>
      <c r="F139" s="26"/>
      <c r="G139" s="26"/>
      <c r="H139" s="73">
        <f>SUM(H140:H140)</f>
        <v>0</v>
      </c>
    </row>
    <row r="140" spans="2:8" ht="135">
      <c r="B140" s="39" t="s">
        <v>186</v>
      </c>
      <c r="C140" s="68" t="s">
        <v>66</v>
      </c>
      <c r="D140" s="40" t="s">
        <v>50</v>
      </c>
      <c r="E140" s="43">
        <v>6922.12</v>
      </c>
      <c r="F140" s="75"/>
      <c r="G140" s="50" t="str" cm="1">
        <f t="array" ref="G140">+numtext(F140)</f>
        <v>CERO PESOS 00/100 M.N.</v>
      </c>
      <c r="H140" s="74">
        <f t="shared" si="24" ref="H140">+ROUND(F140*E140,2)</f>
        <v>0</v>
      </c>
    </row>
    <row r="141" spans="2:8" ht="15">
      <c r="B141" s="51" t="s">
        <v>187</v>
      </c>
      <c r="C141" s="67" t="s">
        <v>68</v>
      </c>
      <c r="D141" s="26"/>
      <c r="E141" s="43">
        <v>0</v>
      </c>
      <c r="F141" s="26"/>
      <c r="G141" s="26"/>
      <c r="H141" s="73">
        <f>SUM(H142:H144)</f>
        <v>0</v>
      </c>
    </row>
    <row r="142" spans="2:8" ht="112.5">
      <c r="B142" s="39" t="s">
        <v>188</v>
      </c>
      <c r="C142" s="68" t="s">
        <v>70</v>
      </c>
      <c r="D142" s="40" t="s">
        <v>50</v>
      </c>
      <c r="E142" s="43">
        <v>170.10</v>
      </c>
      <c r="F142" s="75"/>
      <c r="G142" s="50" t="str" cm="1">
        <f t="array" ref="G142">+numtext(F142)</f>
        <v>CERO PESOS 00/100 M.N.</v>
      </c>
      <c r="H142" s="74">
        <f t="shared" si="25" ref="H142:H144">+ROUND(F142*E142,2)</f>
        <v>0</v>
      </c>
    </row>
    <row r="143" spans="2:8" ht="78.75">
      <c r="B143" s="39" t="s">
        <v>189</v>
      </c>
      <c r="C143" s="68" t="s">
        <v>74</v>
      </c>
      <c r="D143" s="40" t="s">
        <v>24</v>
      </c>
      <c r="E143" s="43">
        <v>18.80</v>
      </c>
      <c r="F143" s="75"/>
      <c r="G143" s="50" t="str" cm="1">
        <f t="array" ref="G143">+numtext(F143)</f>
        <v>CERO PESOS 00/100 M.N.</v>
      </c>
      <c r="H143" s="74">
        <f t="shared" si="25"/>
        <v>0</v>
      </c>
    </row>
    <row r="144" spans="2:8" ht="67.5">
      <c r="B144" s="39" t="s">
        <v>190</v>
      </c>
      <c r="C144" s="68" t="s">
        <v>79</v>
      </c>
      <c r="D144" s="40" t="s">
        <v>50</v>
      </c>
      <c r="E144" s="43">
        <v>555.76</v>
      </c>
      <c r="F144" s="75"/>
      <c r="G144" s="50" t="str" cm="1">
        <f t="array" ref="G144">+numtext(F144)</f>
        <v>CERO PESOS 00/100 M.N.</v>
      </c>
      <c r="H144" s="74">
        <f t="shared" si="25"/>
        <v>0</v>
      </c>
    </row>
    <row r="145" spans="2:8" ht="15">
      <c r="B145" s="51" t="s">
        <v>191</v>
      </c>
      <c r="C145" s="67" t="s">
        <v>89</v>
      </c>
      <c r="D145" s="26"/>
      <c r="E145" s="43">
        <v>0</v>
      </c>
      <c r="F145" s="26"/>
      <c r="G145" s="26"/>
      <c r="H145" s="73">
        <f>SUM(H146)</f>
        <v>0</v>
      </c>
    </row>
    <row r="146" spans="2:8" ht="33.75">
      <c r="B146" s="39" t="s">
        <v>192</v>
      </c>
      <c r="C146" s="68" t="s">
        <v>91</v>
      </c>
      <c r="D146" s="40" t="s">
        <v>24</v>
      </c>
      <c r="E146" s="43">
        <v>60.32</v>
      </c>
      <c r="F146" s="75"/>
      <c r="G146" s="50" t="str" cm="1">
        <f t="array" ref="G146">+numtext(F146)</f>
        <v>CERO PESOS 00/100 M.N.</v>
      </c>
      <c r="H146" s="74">
        <f t="shared" si="26" ref="H146">+ROUND(F146*E146,2)</f>
        <v>0</v>
      </c>
    </row>
    <row r="147" spans="2:8" ht="15">
      <c r="B147" s="26"/>
      <c r="C147" s="69"/>
      <c r="D147" s="26"/>
      <c r="E147" s="32"/>
      <c r="F147" s="26"/>
      <c r="G147" s="26"/>
      <c r="H147" s="26"/>
    </row>
    <row r="148" spans="2:8" ht="15.75">
      <c r="B148" s="45"/>
      <c r="C148" s="46" t="s">
        <v>22</v>
      </c>
      <c r="D148" s="47"/>
      <c r="E148" s="48"/>
      <c r="F148" s="45"/>
      <c r="G148" s="45"/>
      <c r="H148" s="45">
        <f>E148*F148</f>
        <v>0</v>
      </c>
    </row>
    <row r="149" spans="2:8" ht="60">
      <c r="B149" s="26"/>
      <c r="C149" s="62" t="str">
        <f>+C17</f>
        <v>Construcción de módulo de floculación y sedimentación de la unidad número 2 para la ampliación de planta potabilizadora número 1 "PP1 Miravalle", en el municipio de Guadalajara, Jalisco.</v>
      </c>
      <c r="D149" s="26"/>
      <c r="E149" s="32"/>
      <c r="F149" s="26"/>
      <c r="G149" s="26"/>
      <c r="H149" s="63">
        <f>+H17</f>
        <v>0</v>
      </c>
    </row>
    <row r="150" spans="2:8" ht="15">
      <c r="B150" s="54" t="s">
        <v>14</v>
      </c>
      <c r="C150" s="54" t="str">
        <f>+VLOOKUP($B150,$B$18:$H$147,2,0)</f>
        <v>TANQUE DE MEZCLA RÁPIDA</v>
      </c>
      <c r="D150" s="55"/>
      <c r="E150" s="56"/>
      <c r="F150" s="57"/>
      <c r="G150" s="58"/>
      <c r="H150" s="59">
        <f>+VLOOKUP($B150,$B$18:$H$147,7,0)</f>
        <v>0</v>
      </c>
    </row>
    <row r="151" spans="2:8" ht="15">
      <c r="B151" s="51" t="s">
        <v>15</v>
      </c>
      <c r="C151" s="52" t="str">
        <f>+VLOOKUP($B151,$B$18:$H$147,2,0)</f>
        <v>PRELIMINARES</v>
      </c>
      <c r="D151" s="26"/>
      <c r="E151" s="32"/>
      <c r="F151" s="26"/>
      <c r="G151" s="26"/>
      <c r="H151" s="53">
        <f>+VLOOKUP($B151,$B$18:$H$147,7,0)</f>
        <v>0</v>
      </c>
    </row>
    <row r="152" spans="2:8" ht="15">
      <c r="B152" s="51" t="s">
        <v>43</v>
      </c>
      <c r="C152" s="52" t="str">
        <f t="shared" si="27" ref="C152:C180">+VLOOKUP($B152,$B$18:$H$147,2,0)</f>
        <v>MURO DE CONCRETO</v>
      </c>
      <c r="D152" s="26"/>
      <c r="E152" s="32"/>
      <c r="F152" s="26"/>
      <c r="G152" s="26"/>
      <c r="H152" s="53">
        <f t="shared" si="28" ref="H152:H180">+VLOOKUP($B152,$B$18:$H$147,7,0)</f>
        <v>0</v>
      </c>
    </row>
    <row r="153" spans="2:8" ht="15">
      <c r="B153" s="51" t="s">
        <v>56</v>
      </c>
      <c r="C153" s="52" t="str">
        <f t="shared" si="27"/>
        <v>LOSA DE CONCRETO EN PISO</v>
      </c>
      <c r="D153" s="26"/>
      <c r="E153" s="32"/>
      <c r="F153" s="26"/>
      <c r="G153" s="26"/>
      <c r="H153" s="53">
        <f t="shared" si="28"/>
        <v>0</v>
      </c>
    </row>
    <row r="154" spans="2:8" ht="15">
      <c r="B154" s="51" t="s">
        <v>63</v>
      </c>
      <c r="C154" s="52" t="str">
        <f t="shared" si="27"/>
        <v>PIEZA EMPOTRAMIENTO T-01</v>
      </c>
      <c r="D154" s="26"/>
      <c r="E154" s="32"/>
      <c r="F154" s="26"/>
      <c r="G154" s="26"/>
      <c r="H154" s="53">
        <f t="shared" si="28"/>
        <v>0</v>
      </c>
    </row>
    <row r="155" spans="2:8" ht="15">
      <c r="B155" s="51" t="s">
        <v>67</v>
      </c>
      <c r="C155" s="52" t="str">
        <f t="shared" si="27"/>
        <v xml:space="preserve">REJILLA IRVING IS-05 </v>
      </c>
      <c r="D155" s="26"/>
      <c r="E155" s="32"/>
      <c r="F155" s="26"/>
      <c r="G155" s="26"/>
      <c r="H155" s="53">
        <f t="shared" si="28"/>
        <v>0</v>
      </c>
    </row>
    <row r="156" spans="2:8" ht="15">
      <c r="B156" s="51" t="s">
        <v>80</v>
      </c>
      <c r="C156" s="52" t="str">
        <f t="shared" si="27"/>
        <v>ESCALERA DE CONCRETO</v>
      </c>
      <c r="D156" s="26"/>
      <c r="E156" s="32"/>
      <c r="F156" s="26"/>
      <c r="G156" s="26"/>
      <c r="H156" s="53">
        <f t="shared" si="28"/>
        <v>0</v>
      </c>
    </row>
    <row r="157" spans="2:8" ht="15">
      <c r="B157" s="51" t="s">
        <v>88</v>
      </c>
      <c r="C157" s="52" t="str">
        <f t="shared" si="27"/>
        <v>LIMPIEZA</v>
      </c>
      <c r="D157" s="26"/>
      <c r="E157" s="32"/>
      <c r="F157" s="26"/>
      <c r="G157" s="26"/>
      <c r="H157" s="53">
        <f t="shared" si="28"/>
        <v>0</v>
      </c>
    </row>
    <row r="158" spans="2:8" ht="15">
      <c r="B158" s="54" t="s">
        <v>92</v>
      </c>
      <c r="C158" s="54" t="str">
        <f t="shared" si="27"/>
        <v>TANQUE DE FLOCULACIÓN</v>
      </c>
      <c r="D158" s="55"/>
      <c r="E158" s="56"/>
      <c r="F158" s="57"/>
      <c r="G158" s="58"/>
      <c r="H158" s="59">
        <f t="shared" si="28"/>
        <v>0</v>
      </c>
    </row>
    <row r="159" spans="2:8" ht="15">
      <c r="B159" s="51" t="s">
        <v>94</v>
      </c>
      <c r="C159" s="52" t="str">
        <f t="shared" si="27"/>
        <v>PRELIMINARES</v>
      </c>
      <c r="D159" s="26"/>
      <c r="E159" s="32"/>
      <c r="F159" s="26"/>
      <c r="G159" s="26"/>
      <c r="H159" s="53">
        <f t="shared" si="28"/>
        <v>0</v>
      </c>
    </row>
    <row r="160" spans="2:8" ht="15">
      <c r="B160" s="51" t="s">
        <v>100</v>
      </c>
      <c r="C160" s="52" t="str">
        <f t="shared" si="27"/>
        <v>MURO DE CONCRETO</v>
      </c>
      <c r="D160" s="26"/>
      <c r="E160" s="32"/>
      <c r="F160" s="26"/>
      <c r="G160" s="26"/>
      <c r="H160" s="53">
        <f t="shared" si="28"/>
        <v>0</v>
      </c>
    </row>
    <row r="161" spans="2:8" ht="15">
      <c r="B161" s="51" t="s">
        <v>108</v>
      </c>
      <c r="C161" s="52" t="str">
        <f t="shared" si="27"/>
        <v>LOSA DE CONCRETO</v>
      </c>
      <c r="D161" s="26"/>
      <c r="E161" s="32"/>
      <c r="F161" s="26"/>
      <c r="G161" s="26"/>
      <c r="H161" s="53">
        <f t="shared" si="28"/>
        <v>0</v>
      </c>
    </row>
    <row r="162" spans="2:8" ht="15">
      <c r="B162" s="51" t="s">
        <v>115</v>
      </c>
      <c r="C162" s="52" t="str">
        <f t="shared" si="27"/>
        <v>LOSA DE CONCRETO EN PISO</v>
      </c>
      <c r="D162" s="26"/>
      <c r="E162" s="32"/>
      <c r="F162" s="26"/>
      <c r="G162" s="26"/>
      <c r="H162" s="53">
        <f t="shared" si="28"/>
        <v>0</v>
      </c>
    </row>
    <row r="163" spans="2:8" ht="15">
      <c r="B163" s="51" t="s">
        <v>120</v>
      </c>
      <c r="C163" s="52" t="str">
        <f t="shared" si="27"/>
        <v xml:space="preserve">REJILLA IRVING IS-05 </v>
      </c>
      <c r="D163" s="26"/>
      <c r="E163" s="32"/>
      <c r="F163" s="26"/>
      <c r="G163" s="26"/>
      <c r="H163" s="53">
        <f t="shared" si="28"/>
        <v>0</v>
      </c>
    </row>
    <row r="164" spans="2:8" ht="15">
      <c r="B164" s="51" t="s">
        <v>124</v>
      </c>
      <c r="C164" s="52" t="str">
        <f t="shared" si="27"/>
        <v>LIMPIEZA</v>
      </c>
      <c r="D164" s="26"/>
      <c r="E164" s="32"/>
      <c r="F164" s="26"/>
      <c r="G164" s="26"/>
      <c r="H164" s="53">
        <f t="shared" si="28"/>
        <v>0</v>
      </c>
    </row>
    <row r="165" spans="2:8" ht="15">
      <c r="B165" s="54" t="s">
        <v>126</v>
      </c>
      <c r="C165" s="54" t="str">
        <f t="shared" si="27"/>
        <v>TANQUE DE SEDIMENTACIÓN</v>
      </c>
      <c r="D165" s="55"/>
      <c r="E165" s="56"/>
      <c r="F165" s="57"/>
      <c r="G165" s="58"/>
      <c r="H165" s="59">
        <f t="shared" si="28"/>
        <v>0</v>
      </c>
    </row>
    <row r="166" spans="2:8" ht="15">
      <c r="B166" s="51" t="s">
        <v>128</v>
      </c>
      <c r="C166" s="52" t="str">
        <f t="shared" si="27"/>
        <v>PRELIMINARES</v>
      </c>
      <c r="D166" s="26"/>
      <c r="E166" s="32"/>
      <c r="F166" s="26"/>
      <c r="G166" s="26"/>
      <c r="H166" s="53">
        <f t="shared" si="28"/>
        <v>0</v>
      </c>
    </row>
    <row r="167" spans="2:8" ht="15">
      <c r="B167" s="51" t="s">
        <v>134</v>
      </c>
      <c r="C167" s="52" t="str">
        <f t="shared" si="27"/>
        <v>MURO DE CONCRETO</v>
      </c>
      <c r="D167" s="26"/>
      <c r="E167" s="32"/>
      <c r="F167" s="26"/>
      <c r="G167" s="26"/>
      <c r="H167" s="53">
        <f t="shared" si="28"/>
        <v>0</v>
      </c>
    </row>
    <row r="168" spans="2:8" ht="15">
      <c r="B168" s="51" t="s">
        <v>140</v>
      </c>
      <c r="C168" s="52" t="str">
        <f t="shared" si="27"/>
        <v>LOSA DE CONCRETO</v>
      </c>
      <c r="D168" s="26"/>
      <c r="E168" s="32"/>
      <c r="F168" s="26"/>
      <c r="G168" s="26"/>
      <c r="H168" s="53">
        <f t="shared" si="28"/>
        <v>0</v>
      </c>
    </row>
    <row r="169" spans="2:8" ht="15">
      <c r="B169" s="51" t="s">
        <v>145</v>
      </c>
      <c r="C169" s="52" t="str">
        <f t="shared" si="27"/>
        <v>LOSA DE CONCRETO EN PISO</v>
      </c>
      <c r="D169" s="26"/>
      <c r="E169" s="32"/>
      <c r="F169" s="26"/>
      <c r="G169" s="26"/>
      <c r="H169" s="53">
        <f t="shared" si="28"/>
        <v>0</v>
      </c>
    </row>
    <row r="170" spans="2:8" ht="15">
      <c r="B170" s="51" t="s">
        <v>150</v>
      </c>
      <c r="C170" s="52" t="str">
        <f t="shared" si="27"/>
        <v>PIEZA EMPOTRAMIENTO T-01</v>
      </c>
      <c r="D170" s="26"/>
      <c r="E170" s="32"/>
      <c r="F170" s="26"/>
      <c r="G170" s="26"/>
      <c r="H170" s="53">
        <f t="shared" si="28"/>
        <v>0</v>
      </c>
    </row>
    <row r="171" spans="2:8" ht="15">
      <c r="B171" s="51" t="s">
        <v>152</v>
      </c>
      <c r="C171" s="52" t="str">
        <f t="shared" si="27"/>
        <v xml:space="preserve">REJILLA IRVING IS-05 </v>
      </c>
      <c r="D171" s="26"/>
      <c r="E171" s="32"/>
      <c r="F171" s="26"/>
      <c r="G171" s="26"/>
      <c r="H171" s="53">
        <f t="shared" si="28"/>
        <v>0</v>
      </c>
    </row>
    <row r="172" spans="2:8" ht="15">
      <c r="B172" s="51" t="s">
        <v>158</v>
      </c>
      <c r="C172" s="52" t="str">
        <f t="shared" si="27"/>
        <v>ESCALERA DE CONCRETO</v>
      </c>
      <c r="D172" s="26"/>
      <c r="E172" s="32"/>
      <c r="F172" s="26"/>
      <c r="G172" s="26"/>
      <c r="H172" s="53">
        <f t="shared" si="28"/>
        <v>0</v>
      </c>
    </row>
    <row r="173" spans="2:8" ht="15">
      <c r="B173" s="51" t="s">
        <v>164</v>
      </c>
      <c r="C173" s="52" t="str">
        <f t="shared" si="27"/>
        <v>LIMPIEZA</v>
      </c>
      <c r="D173" s="26"/>
      <c r="E173" s="32"/>
      <c r="F173" s="26"/>
      <c r="G173" s="26"/>
      <c r="H173" s="53">
        <f t="shared" si="28"/>
        <v>0</v>
      </c>
    </row>
    <row r="174" spans="2:8" ht="15">
      <c r="B174" s="54" t="s">
        <v>166</v>
      </c>
      <c r="C174" s="54" t="str">
        <f t="shared" si="27"/>
        <v>CAJA DE LLEGADA</v>
      </c>
      <c r="D174" s="55"/>
      <c r="E174" s="56"/>
      <c r="F174" s="57"/>
      <c r="G174" s="58"/>
      <c r="H174" s="59">
        <f t="shared" si="28"/>
        <v>0</v>
      </c>
    </row>
    <row r="175" spans="2:8" ht="15">
      <c r="B175" s="51" t="s">
        <v>168</v>
      </c>
      <c r="C175" s="52" t="str">
        <f t="shared" si="27"/>
        <v>PRELIMINARES</v>
      </c>
      <c r="D175" s="26"/>
      <c r="E175" s="32"/>
      <c r="F175" s="26"/>
      <c r="G175" s="26"/>
      <c r="H175" s="53">
        <f t="shared" si="28"/>
        <v>0</v>
      </c>
    </row>
    <row r="176" spans="2:8" ht="15">
      <c r="B176" s="51" t="s">
        <v>174</v>
      </c>
      <c r="C176" s="52" t="str">
        <f t="shared" si="27"/>
        <v>MURO DE CONCRETO</v>
      </c>
      <c r="D176" s="26"/>
      <c r="E176" s="32"/>
      <c r="F176" s="26"/>
      <c r="G176" s="26"/>
      <c r="H176" s="53">
        <f t="shared" si="28"/>
        <v>0</v>
      </c>
    </row>
    <row r="177" spans="2:8" ht="15">
      <c r="B177" s="51" t="s">
        <v>180</v>
      </c>
      <c r="C177" s="52" t="str">
        <f>+VLOOKUP($B177,$B$18:$H$147,2,0)</f>
        <v>LOSA DE CONCRETO EN PISO</v>
      </c>
      <c r="D177" s="26"/>
      <c r="E177" s="32"/>
      <c r="F177" s="26"/>
      <c r="G177" s="26"/>
      <c r="H177" s="53">
        <f>+VLOOKUP($B177,$B$18:$H$147,7,0)</f>
        <v>0</v>
      </c>
    </row>
    <row r="178" spans="2:8" ht="15">
      <c r="B178" s="51" t="s">
        <v>185</v>
      </c>
      <c r="C178" s="52" t="str">
        <f t="shared" si="27"/>
        <v>PIEZA EMPOTRAMIENTO T-01</v>
      </c>
      <c r="D178" s="26"/>
      <c r="E178" s="32"/>
      <c r="F178" s="26"/>
      <c r="G178" s="26"/>
      <c r="H178" s="53">
        <f t="shared" si="28"/>
        <v>0</v>
      </c>
    </row>
    <row r="179" spans="2:8" ht="15">
      <c r="B179" s="51" t="s">
        <v>187</v>
      </c>
      <c r="C179" s="52" t="str">
        <f t="shared" si="27"/>
        <v xml:space="preserve">REJILLA IRVING IS-05 </v>
      </c>
      <c r="D179" s="26"/>
      <c r="E179" s="32"/>
      <c r="F179" s="26"/>
      <c r="G179" s="26"/>
      <c r="H179" s="53">
        <f t="shared" si="28"/>
        <v>0</v>
      </c>
    </row>
    <row r="180" spans="2:8" ht="15">
      <c r="B180" s="51" t="s">
        <v>191</v>
      </c>
      <c r="C180" s="52" t="str">
        <f t="shared" si="27"/>
        <v>LIMPIEZA</v>
      </c>
      <c r="D180" s="26"/>
      <c r="E180" s="32"/>
      <c r="F180" s="26"/>
      <c r="G180" s="26"/>
      <c r="H180" s="53">
        <f t="shared" si="28"/>
        <v>0</v>
      </c>
    </row>
    <row r="181" spans="2:8" ht="15">
      <c r="B181" s="33"/>
      <c r="D181" s="34"/>
      <c r="E181" s="35"/>
      <c r="F181" s="36"/>
      <c r="G181" s="19"/>
      <c r="H181" s="37"/>
    </row>
    <row r="182" spans="2:8" ht="14.25" customHeight="1">
      <c r="B182" s="91" t="s">
        <v>7</v>
      </c>
      <c r="C182" s="91"/>
      <c r="D182" s="91"/>
      <c r="E182" s="91"/>
      <c r="F182" s="91"/>
      <c r="G182" s="60" t="s">
        <v>8</v>
      </c>
      <c r="H182" s="61">
        <f>H174+H165+H158+H150</f>
        <v>0</v>
      </c>
    </row>
    <row r="183" spans="2:8" s="38" customFormat="1" ht="12" customHeight="1">
      <c r="B183" s="91" t="str" cm="1">
        <f t="array" ref="B183">+numtext(H184)</f>
        <v>CERO PESOS 00/100 M.N.</v>
      </c>
      <c r="C183" s="91"/>
      <c r="D183" s="91"/>
      <c r="E183" s="91"/>
      <c r="F183" s="91"/>
      <c r="G183" s="60" t="s">
        <v>9</v>
      </c>
      <c r="H183" s="61">
        <f>+ROUND(H182*0.16,2)</f>
        <v>0</v>
      </c>
    </row>
    <row r="184" spans="2:8" s="38" customFormat="1" ht="14.25" customHeight="1">
      <c r="B184" s="91"/>
      <c r="C184" s="91"/>
      <c r="D184" s="91"/>
      <c r="E184" s="91"/>
      <c r="F184" s="91"/>
      <c r="G184" s="60" t="s">
        <v>10</v>
      </c>
      <c r="H184" s="61">
        <f>+ROUND(H182+H183,2)</f>
        <v>0</v>
      </c>
    </row>
    <row r="185" s="38" customFormat="1" ht="15"/>
  </sheetData>
  <autoFilter ref="A16:I146"/>
  <mergeCells count="14">
    <mergeCell ref="B183:F184"/>
    <mergeCell ref="B182:F182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147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2026-07-25T16:08:15Z</dcterms:modified>
  <cp:category/>
</cp:coreProperties>
</file>