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30131" codeName="{26A90621-87C4-6C01-FD6A-EE6E7C140903}"/>
  <workbookPr codeName="ThisWorkbook"/>
  <mc:AlternateContent xmlns:mc="http://schemas.openxmlformats.org/markup-compatibility/2006">
    <mc:Choice Requires="x15">
      <x15ac:absPath xmlns:x15ac="http://schemas.microsoft.com/office/spreadsheetml/2010/11/ac" url="E:\SIOP-2026\CONVOCATORIAS 2026\CONVO 022-2026\CATALOGO PU CONV 23 REV02\"/>
    </mc:Choice>
  </mc:AlternateContent>
  <bookViews>
    <workbookView xWindow="-98" yWindow="-98" windowWidth="21795" windowHeight="12975" tabRatio="500" activeTab="0"/>
  </bookViews>
  <sheets>
    <sheet name="CATALOGO" sheetId="3" r:id="rId3"/>
  </sheets>
  <definedNames>
    <definedName name="_xlnm._FilterDatabase" localSheetId="0" hidden="1">CATALOGO!$A$16:$G$198</definedName>
    <definedName name="area">#REF!</definedName>
    <definedName name="_xlnm.Print_Area" localSheetId="0">CATALOGO!$A$1:$G$235</definedName>
    <definedName name="cargo">#REF!</definedName>
    <definedName name="cargocontacto">#REF!</definedName>
    <definedName name="cargoresponsabledelaobra">#REF!</definedName>
    <definedName name="cargovendedor">#REF!</definedName>
    <definedName name="ciudad">#REF!</definedName>
    <definedName name="ciudadcliente">#REF!</definedName>
    <definedName name="ciudaddelaobra">#REF!</definedName>
    <definedName name="cmic">#REF!</definedName>
    <definedName name="codigodelaobra">#REF!</definedName>
    <definedName name="codigopostalcliente">#REF!</definedName>
    <definedName name="codigopostaldelaobra">#REF!</definedName>
    <definedName name="codigovendedor">#REF!</definedName>
    <definedName name="colonia">#REF!</definedName>
    <definedName name="coloniacliente">#REF!</definedName>
    <definedName name="coloniadelaobra">#REF!</definedName>
    <definedName name="contactocliente">#REF!</definedName>
    <definedName name="decimalesredondeo">#REF!</definedName>
    <definedName name="departamento">#REF!</definedName>
    <definedName name="direccioncliente">#REF!</definedName>
    <definedName name="direcciondeconcurso">#REF!</definedName>
    <definedName name="direcciondelaobra">#REF!</definedName>
    <definedName name="domicilio">#REF!</definedName>
    <definedName name="email">#REF!</definedName>
    <definedName name="emailcliente">#REF!</definedName>
    <definedName name="emaildelaobra">#REF!</definedName>
    <definedName name="estado">#REF!</definedName>
    <definedName name="estadodelaobra">#REF!</definedName>
    <definedName name="fechaconvocatoria">#REF!</definedName>
    <definedName name="fechadeconcurso">#REF!</definedName>
    <definedName name="fechainicio">#REF!</definedName>
    <definedName name="fechaterminacion">#REF!</definedName>
    <definedName name="imss">#REF!</definedName>
    <definedName name="infonavit">#REF!</definedName>
    <definedName name="mailcontacto">#REF!</definedName>
    <definedName name="mailvendedor">#REF!</definedName>
    <definedName name="nombrecliente">#REF!</definedName>
    <definedName name="nombredelaobra">#REF!</definedName>
    <definedName name="nombrevendedor">#REF!</definedName>
    <definedName name="numconvocatoria">#REF!</definedName>
    <definedName name="numerodeconcurso">#REF!</definedName>
    <definedName name="plazocalculado">#REF!</definedName>
    <definedName name="plazoreal">#REF!</definedName>
    <definedName name="porcentajeivapresupuesto">#REF!</definedName>
    <definedName name="primeramoneda">#REF!</definedName>
    <definedName name="razonsocial">#REF!</definedName>
    <definedName name="remateprimeramoneda">#REF!</definedName>
    <definedName name="rematesegundamoneda">#REF!</definedName>
    <definedName name="responsable">#REF!</definedName>
    <definedName name="responsabledelaobra">#REF!</definedName>
    <definedName name="rfc">#REF!</definedName>
    <definedName name="segundamoneda">#REF!</definedName>
    <definedName name="telefono">#REF!</definedName>
    <definedName name="telefonocliente">#REF!</definedName>
    <definedName name="telefonocontacto">#REF!</definedName>
    <definedName name="telefonodelaobra">#REF!</definedName>
    <definedName name="telefonovendedor">#REF!</definedName>
    <definedName name="tipodelicitacion">#REF!</definedName>
    <definedName name="_xlnm.Print_Titles" localSheetId="0">CATALOGO!$1:$16</definedName>
    <definedName name="totalpresupuestoprimeramoneda">#REF!</definedName>
    <definedName name="totalpresupuestosegundamoned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3"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<sst xmlns="http://schemas.openxmlformats.org/spreadsheetml/2006/main" count="593" uniqueCount="366">
  <si>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</si>
  <si>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</si>
  <si>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</si>
  <si>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</si>
  <si>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</si>
  <si>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</si>
  <si>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</si>
  <si>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</si>
  <si>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</si>
  <si>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RAZÓN SOCIAL DEL CONTRATISTA:</t>
  </si>
  <si>
    <t>NOMBRE Y FIRMA DEL REPRESENTANTE LEGAL</t>
  </si>
  <si>
    <t>DOCUMENTO</t>
  </si>
  <si>
    <t>CATÁLOGO DE CONCEPTOS</t>
  </si>
  <si>
    <t>CLAVE</t>
  </si>
  <si>
    <t xml:space="preserve">DESCRIPCIÓN </t>
  </si>
  <si>
    <t>UNIDAD</t>
  </si>
  <si>
    <t>CANTIDAD</t>
  </si>
  <si>
    <t>PRECIO UNITARIO ($) PROPUESTO</t>
  </si>
  <si>
    <t>PRECIO UNITARIO ($) PROPUESTO CON LETRA</t>
  </si>
  <si>
    <t>IMPORTE ($) M. N.</t>
  </si>
  <si>
    <t>A</t>
  </si>
  <si>
    <t>M3</t>
  </si>
  <si>
    <t>PZA</t>
  </si>
  <si>
    <t>M2</t>
  </si>
  <si>
    <t>RESUMEN DE PARTIDAS</t>
  </si>
  <si>
    <t>IMPORTE CON LETRA (IVA INCLUIDO)</t>
  </si>
  <si>
    <t>SUBTOTAL M. N.</t>
  </si>
  <si>
    <t>IVA M. N.</t>
  </si>
  <si>
    <t>TOTAL M. N.</t>
  </si>
  <si>
    <t/>
  </si>
  <si>
    <t>SIOP-001</t>
  </si>
  <si>
    <t>SIOP-002</t>
  </si>
  <si>
    <t>SIOP-003</t>
  </si>
  <si>
    <t>SIOP-004</t>
  </si>
  <si>
    <t>SIOP-005</t>
  </si>
  <si>
    <t>SIOP-006</t>
  </si>
  <si>
    <t>SIOP-007</t>
  </si>
  <si>
    <t>SIOP-008</t>
  </si>
  <si>
    <t>SIOP-009</t>
  </si>
  <si>
    <t>SIOP-010</t>
  </si>
  <si>
    <t>SIOP-011</t>
  </si>
  <si>
    <t>SIOP-012</t>
  </si>
  <si>
    <t>SIOP-013</t>
  </si>
  <si>
    <t>SIOP-014</t>
  </si>
  <si>
    <t>SIOP-015</t>
  </si>
  <si>
    <t>SIOP-016</t>
  </si>
  <si>
    <t>SIOP-017</t>
  </si>
  <si>
    <t>SIOP-018</t>
  </si>
  <si>
    <t>SIOP-019</t>
  </si>
  <si>
    <t>SIOP-020</t>
  </si>
  <si>
    <t>SIOP-021</t>
  </si>
  <si>
    <t>KG</t>
  </si>
  <si>
    <t>SIOP-022</t>
  </si>
  <si>
    <t>SIOP-023</t>
  </si>
  <si>
    <t>SIOP-024</t>
  </si>
  <si>
    <t>SIOP-025</t>
  </si>
  <si>
    <t>SIOP-026</t>
  </si>
  <si>
    <t>SIOP-027</t>
  </si>
  <si>
    <t>SIOP-028</t>
  </si>
  <si>
    <t>SIOP-029</t>
  </si>
  <si>
    <t>B</t>
  </si>
  <si>
    <t>B1</t>
  </si>
  <si>
    <t>B2</t>
  </si>
  <si>
    <t>SIOP-E-HID-OB-LP-0463-2026</t>
  </si>
  <si>
    <t>Construcción y equipamiento del cuarto de máquinas de la estación de bombeo "La Calera", municipio de Tlajomulco de Zúñiga, Jalisco</t>
  </si>
  <si>
    <t>BOMBAS</t>
  </si>
  <si>
    <t xml:space="preserve">TABLERO DE CONTROL </t>
  </si>
  <si>
    <t>AIRE ACONDICIONADO</t>
  </si>
  <si>
    <t>CONTRAINCENDIO</t>
  </si>
  <si>
    <t>SUMINISTRO E INSTALACIÓN DE GABINETE CONTRA INCENDIO METÁLICO TIPO SOBREPONER, CON PUERTA DE VIDRIO Y MARCO DE ACERO, PINTADO EN ROJO REGLAMENTARIO, CON LEYENDA "ROMPER EN CASO DE INCENDIO", DIMENSIONES APROX. 70×70×25 CM. INCLUYE: FIJACIÓN A MURO, ACCESORIOS, MANO DE OBRA, HERRAMIENTA Y TODO LO NECESARIO PARA SU CORRECTA INSTALACIÓN.</t>
  </si>
  <si>
    <t>SUMINISTRO E INSTALACIÓN DE EXTINTOR PORTÁTIL DE POLVO QUÍMICO SECO ABC DE 9 KG (20 LB), CON MANÓMETRO, MANGUERA, BOQUILLA Y SOPORTE DE PARED, CERTIFICADO NOM-154-SCFI Y NOM-002-STPS. INCLUYE: CARGA INICIAL, ETIQUETA DE INSPECCIÓN, FIJACIÓN, MANO DE OBRA Y TODO LO NECESARIO PARA SU CORRECTA INSTALACIÓN.</t>
  </si>
  <si>
    <t>SUMINISTRO E INSTALACIÓN DE EXTINTOR PORTÁTIL DE BIÓXIDO DE CARBONO (CO₂) DE 4.5 KG (10 LB), CON CORNETA DIFUSORA, MANGUERA, VÁLVULA DE DESCARGA Y SOPORTE DE PARED, CERTIFICADO NOM-154-SCFI, PARA USO EN EQUIPOS ELÉCTRICOS ENERGIZADOS (CLASE C). INCLUYE: CARGA INICIAL, ETIQUETA DE INSPECCIÓN, FIJACIÓN, MANO DE OBRA Y TODO LO NECESARIO PARA SU CORRECTA INSTALACIÓN.</t>
  </si>
  <si>
    <t>SUMINISTRO E INSTALACIÓN DE SEÑALIZACIÓN DE SEGURIDAD CONTRA INCENDIO CONFORME A NOM-026-STPS Y NOM-003-SEGOB, EN LÁMINA FOSFORESCENTE DE 30×20 CM, INCLUYE SEÑALES DE UBICACIÓN DE EXTINTOR, RUTA DE EVACUACIÓN, SALIDA DE EMERGENCIA Y NO FUMAR. INCLUYE: FIJACIÓN A MURO O TECHO, TORNILLERÍA, MANO DE OBRA Y TODO LO NECESARIO PARA SU CORRECTA INSTALACIÓN.</t>
  </si>
  <si>
    <t>SUMINISTRO E INSTALACIÓN DE LÁMPARA DE EMERGENCIA CON BATERÍA DE RESPALDO DE NÍQUEL-CADMIO, DOS REFLECTORES LED AJUSTABLES, AUTONOMÍA MÍNIMA DE 90 MINUTOS, MONTAJE EN MURO. INCLUYE: FIJACIÓN, CONEXIÓN A CIRCUITO DE ILUMINACIÓN, PRUEBA DE FUNCIONAMIENTO, MANO DE OBRA Y TODO LO NECESARIO PARA SU CORRECTA INSTALACIÓN.</t>
  </si>
  <si>
    <t>SUMINISTRO E INSTALACIÓN DE DETECTOR DE HUMO FOTOELÉCTRICO AUTÓNOMO, CON BATERÍA DE 9V O ALIMENTACIÓN 120V CON RESPALDO DE BATERÍA, CERTIFICADO UL, MONTAJE EN PLAFÓN. INCLUYE: BASE, FIJACIÓN, PRUEBA DE FUNCIONAMIENTO, MANO DE OBRA Y TODO LO NECESARIO PARA SU CORRECTA INSTALACIÓN.</t>
  </si>
  <si>
    <t>B3</t>
  </si>
  <si>
    <t>B4</t>
  </si>
  <si>
    <t>B5</t>
  </si>
  <si>
    <t>SUMINISTRO E INSTALACION DE GRÚA VIAJERA CON CAPACIDAD DE 12TON. INCLUYE: MANDOS POR MEDIO DE BOTONERA DE PULSADORES DEPLAZABLE A LO LARGO DEL PUENTE, BOTONERA INALAMBRICA, PINTURA PRIMARIO GRIS Y ESMALTE ANTICORROSIVO EN ESTRUCTURA METÁLICA, FLETES DE ESTRUCTURA EQUIPO Y HERRAMIENTA, GRÚA AUTOPROPULSADA PARA LAS MANIOBRAS DE MONTAJE, PLATAFORMA DE SERVICIO PARA EL APOYO DE LOS MONTAJES</t>
  </si>
  <si>
    <t>SIOP-030</t>
  </si>
  <si>
    <t>SIOP-031</t>
  </si>
  <si>
    <t>SIOP-032</t>
  </si>
  <si>
    <t>SIOP-033</t>
  </si>
  <si>
    <t>SIOP-034</t>
  </si>
  <si>
    <t>SIOP-035</t>
  </si>
  <si>
    <t>SIOP-036</t>
  </si>
  <si>
    <t>SIOP-037</t>
  </si>
  <si>
    <t>SIOP-038</t>
  </si>
  <si>
    <t>SIOP-039</t>
  </si>
  <si>
    <t>SIOP-040</t>
  </si>
  <si>
    <t>SIOP-041</t>
  </si>
  <si>
    <t>SIOP-042</t>
  </si>
  <si>
    <t>SIOP-043</t>
  </si>
  <si>
    <t>SIOP-044</t>
  </si>
  <si>
    <t>M</t>
  </si>
  <si>
    <t xml:space="preserve">PRELIMINARES GENERALES </t>
  </si>
  <si>
    <t>TRAZO Y NIVELACIÓN CON EQUIPO TOPOGRAFICO DEL TERRENO ESTABLECIENDO EJES Y REFERENCIAS Y BANCOS DE NIVEL, INCLUYE: CRUCETAS, ESTACAS, HILOS, MARCAS Y TRAZOS CON CALHIDRA, MANO DE OBRA, EQUIPO Y HERRAMIENTA.</t>
  </si>
  <si>
    <t xml:space="preserve">DESPALME DEL TERRENO CON EQUIPO MECÁNICO CON UN ESPESOR PROMEDIO DE 20 CM. DE ACUERDO A LA RECOMENDACIÓN DEL ESTUDIO DE MECÁNICA DE SUELOS._x000d_
</t>
  </si>
  <si>
    <t>CARGA MECÁNICA Y ACARREO EN CAMION 1 ER. KILOMETRO, DE MATERIAL PRODUCTO DE EXCAVACIÓN Y/O DEMOLICIÓN, INCLUYE: MANO DE OBRA, EQUIPO Y HERRAMIENTA, MEDIDO EN SECCION DE PROYECTO.(NORMA S. C. T. N-CTR-CAR-1-01-013-00).</t>
  </si>
  <si>
    <t>ACARREO EN CAMION A KILÓMETROS SUBSECUENTES DE MATERIAL PRODUCTO DE EXCAVACIÓN Y/O DEMOLICIÓN,  INCLUYE: MANO DE OBRA, EQUIPO Y HERRAMIENTA, MEDIDO EN SECCION DE PROYECTO. (NORMA S. C. T. N-CTR-CAR-1-01-013-00)</t>
  </si>
  <si>
    <t>M3/KM</t>
  </si>
  <si>
    <t>EXCAVACIÓN POR MEDIOS MECÁNICOS EN MATERIAL TIPO II, ZONA "A",  A CUALQUIER PROFUNDIDAD, INCLUYE: AFINE DE PISOS Y TALUDES, RETIRO DEL MATERIAL A BANCO DE OBRA INDICADO POR SUPERVISIÓN, MANO DE OBRA, EQUIPO Y HERRAMIENTA.</t>
  </si>
  <si>
    <t xml:space="preserve">CIMENTACION </t>
  </si>
  <si>
    <t xml:space="preserve">PILAS </t>
  </si>
  <si>
    <t>PERFORACIÓN CON EQUIPO ROTATORIO PARA PILAS DE CIMENTACIÓN DE 0.80 M DE DIÁMETRO, EN MATERIAL TIPO I-II CON PRESENCIA DE (BOLEOS) MATERIAL TIPO "C" CON TAMAÑOS MÁXIMOS DE 6" (EN PRESENCIA DE AGUA), HASTA UNA PROFUNDIDAD DE 14.00 M. INCLUYE:  EQUIPO DE PERFORACIÓN, FLETES, ARMADO, CORTANDO CONCRETO DE CADA LADO DE LAS PILAS SECANTES ( CORE BARREL CON INSERTOS DE CARBURO DE TUNGSTENO Y BOTE ). DESMONTAJES, MOVIMIENTOS Y MANIOBRAS; EXTRACCIÓN, AFINE REQUERIDO, VOLUMEN MEDIDO POR SECCIÓN TEÓRICA DE PROYECTO. NO INCLUYE ADEME METÁLICO.</t>
  </si>
  <si>
    <t>SUMINISTRO, ELABORACIÓN Y COLOCACIÓN DE LODOS BENTONITICOS O POLÍMEROS, PARA ESTABILIZACIÓN DE LOS FUSTES DE LAS PERFORACIONES, INCLUYE: SUMINISTRO DE BENTONITA, MEZCLADO, MANO DE OBRA Y EQUIPO Y HERRAMIENTA NECESARIA, ASÍ COMO SU COLOCACIÓN AL INTERIOR DE LAS PERFORACIONES</t>
  </si>
  <si>
    <t>CARGA Y RETIRO DE LODOS BENTÓNICOS POR MEDIOS MECÁNICOS FUERA DE LA OBRA A TIRADERO AUTORIZADO, INCLUYE: EQUIPO, MANO DE OBRA, EQUIPO Y HERRAMIENTA.</t>
  </si>
  <si>
    <t>SUMINISTRO, HABILITADO Y COLOCACIÓN DE ACERO DE REFUERZO F'C=4,200 KG/CM2 EN PILAS, INCLUYE: DESPERDICIO, TRASLAPES, DOBLECES, ALAMBRE RECOCIDO, IZAJE, MOVIMIENTOS DENTRO DE LA OBRA, COLOCACIÓN DE ACERO CON EQUIPO, MANO DE OBRA, EQUIPO Y HERRAMIENTA.</t>
  </si>
  <si>
    <t>DESCABECE DE PILAS Y/O PILOTES, MURO GUÍA,  DE CONCRETO REFORZADO Y SIMPLE, POR CUALQUIER MEDIO, INCLUYE: LA DEMOLICIÓN, CARGA Y ACARREO DEL MATERIAL PRODUCTO DE DEMOLICIÓN FUERA DE LA OBRA, MANO DE OBRA, HERRAMIENTA, Y TODO LO NECESARIO PARA SU CORRECTA EJECUCIÓN.</t>
  </si>
  <si>
    <t>C</t>
  </si>
  <si>
    <t>SUMINISTRO Y COLOCACIÓN DE CONCRETO ESTRUCTURAL PREMEZCLADO BOMBEABLE F'C=300 KG/CM2, TMA= 20MM, CON CEMENTO CPC 40, R.N. 28 DÍAS, REVENIMIENTO 18, RESISTENTE A SULFATOS, CON IMPERMEABILIZANTE INTEGRAL POR CRISTALIZACION AL 2% , EN PILAS DE CIMENTACIÓN. INCLUYE: BOMBEO, COLADO CON TUBO TREMI, VIBRADO, NIVELACIÓN, HERRAMIENTAS, LIMPIEZA Y PRUEBAS DE RESISTENCIA.</t>
  </si>
  <si>
    <t>TRABE CABEZAL</t>
  </si>
  <si>
    <t>EXCAVACIÓN POR MEDIOS MANUALES EN MATERIAL TIPO II, DE 0.00 A -2.00 M DE PROFUNDIDAD, INCLUYE: AFINE DE PLANTILLA Y TALUDES, ACARREO DEL MATERIAL A BANCO DE OBRA PARA SU POSTERIOR RETIRO, MANO DE OBRA, ABUNDAMIENTO, EQUIPO Y HERRAMIENTA. (MEDIDO EN TERRENO NATURAL POR SECCIÓN).</t>
  </si>
  <si>
    <t>PLANTILLA DE CONCRETO F'C=100 KG/CM2, ESPESOR DE 10 CMS. CONCRETO HECHO EN OBRA.</t>
  </si>
  <si>
    <t>SUMINISTRO, HABILITADO Y COLOCACIÓN DE ACERO DE REFUERZO F'C=4,200 KG/CM2 EN CONTRATRABES, INCLUYE: DESPERDICIO, TRASLAPES, DOBLECES, ALAMBRE RECOCIDO, IZAJE, MOVIMIENTOS DENTRO DE LA OBRA, COLOCACIÓN DE ACERO CON EQUIPO, MANO DE OBRA, EQUIPO Y HERRAMIENTA.</t>
  </si>
  <si>
    <t>CIMBRA EN CONTRATABES DE CIMENTACIÓN, ACABADO COMÚN, INCLUYE: SUMINISTRO DE MATERIALES, ACARREOS, CORTES, HABILITADO, CIMBRADO, DESCIMBRADO, MANO DE OBRA, LIMPIEZA, EQUIPO Y HERRAMIENTA.</t>
  </si>
  <si>
    <t xml:space="preserve">ZAPATAS AISLADAS </t>
  </si>
  <si>
    <t>SUMINISTRO Y COLOCACIÓN DE CONCRETO ESTRUCTURAL PREMEZCLADO BOMBEABLE F'C=300 KG/CM2, TMA= 20MM, CON CEMENTO CPC 40, R.N. 28 DÍAS, REVENIMIENTO 14, RESISTENTE A SULFATOS, CON IMPERMEABILIZANTE INTEGRAL POR CRISTALIZACION AL 2% , EN PILAS DE CIMENTACIÓN. INCLUYE: BOMBEO, COLADO CON TUBO TREMI, VIBRADO, NIVELACIÓN, HERRAMIENTAS, LIMPIEZA Y PRUEBAS DE RESISTENCIA.</t>
  </si>
  <si>
    <t xml:space="preserve">LOSA LLENA </t>
  </si>
  <si>
    <t>SUMINISTRO, HABILITADO Y COLOCACIÓN DE ACERO DE REFUERZO F'C=4,200 KG/CM2 EN LOSAS, INCLUYE: DESPERDICIO, TRASLAPES, DOBLECES, ALAMBRE RECOCIDO, IZAJE, MOVIMIENTOS DENTRO DE LA OBRA, COLOCACIÓN DE ACERO CON EQUIPO, MANO DE OBRA, EQUIPO Y HERRAMIENTA.</t>
  </si>
  <si>
    <t>SUMINISTRO Y COLOCACIÓN DE CONCRETO ESTRUCTURAL PREMEZCLADO BOMBEABLE F'C=300 KG/CM2, TMA= 20MM, CON CEMENTO CPC 40, R.N. 28 DÍAS, REVENIMIENTO 14, RESISTENTE A SULFATOS , EN CONTRATRABE  DE CIMENTACIÓN. INCLUYE: BOMBEO, COLADO VIBRADO, NIVELACIÓN, HERRAMIENTAS, LIMPIEZA Y PRUEBAS DE RESISTENCIA.</t>
  </si>
  <si>
    <t>CIMBRA DE MADERA ACABADO COMUN EN FRONTERAS DE LOSA DE PISO CON MADERA DE PINO DE PRIMERA INCLUYE: CIMBRA Y DESCIMBRADO.</t>
  </si>
  <si>
    <t>FILTRO DE CAPA ROMPEDORA PLUVIAL, A BASE DE GRAVA DE 3/4'' A 1 1/2", INCLUYE: MATERIALES, MANO DE OBRA, EXTENDIDO, CONFORMACIÓN, DESPERDICIOS Y MANO DE OBRA.</t>
  </si>
  <si>
    <t>RELLENO EN CEPAS O MESETAS CON MATERIAL DE BANCO COMPACTADO AL 90% PROCTOR CON COMPACTADOR DE IMPACTO, EN CAPAS NO MAYORES DE 20 CM., INCLUYE: INCORPORACIÓN DE AGUA NECESARIA, MANO DE OBRA, EQUIPO Y HERRAMIENTA.</t>
  </si>
  <si>
    <t>SUMINISTRO, HABILITADO Y COLOCACIÓN DE ACERO DE REFUERZO F'C=4,200 KG/CM2 EN ZAPATAS, INCLUYE: DESPERDICIO, TRASLAPES, DOBLECES, ALAMBRE RECOCIDO, IZAJE, MOVIMIENTOS DENTRO DE LA OBRA, COLOCACIÓN DE ACERO CON EQUIPO, MANO DE OBRA, EQUIPO Y HERRAMIENTA.</t>
  </si>
  <si>
    <t>ZAPATAS CORRIDAS</t>
  </si>
  <si>
    <t>MURO DE BLOCK DE JALCRETO  A TEZON 11X14X28 CM. ASENTADO CON MORTERO CEMENTO-ARENA 1:3, PARA NIVELACIÓN DE CIMENTACIÓN . INCLUYE: MATERIALES, MANO DE OBRA Y HERRAMIENTA.</t>
  </si>
  <si>
    <t>IMPERMEABILIZACIÓN DE DALA DE DESPLANTE DE 14X20 CM A TRES CARAS CON IMPERMEABILIZANTE ASFÁLTICO BASE SOLVENTE VAPORTITE 550 DE FESTER A DOS MANOS, INCLUYE: MATERIALES, DESPERDICIO, FLETE, ACARREO, HERRAMIENTA Y MANO DE OBRA.</t>
  </si>
  <si>
    <t>DALA DE DESPLANTE Y/O INTERMEDIA SECCION 14X20 DE CONCRETO F'C=150 KG/CM2, INCLUYE: CIMBRA COMUN Y ACERO 4 ø 3 Y EST. # 2 @ 20 CM. DESCIMBRA, CURADO, ANDAMIOS, CARGA Y ACARREOS, DESPERDICIOS</t>
  </si>
  <si>
    <t xml:space="preserve">LOSA DE PISO </t>
  </si>
  <si>
    <t>SUMINISTRO E INSTALACIÓN DE PLÁSTICO NEGRO CAL. 600, PARA PROTECCIÓN DE BASE, PARA RECIBIR SISTEMA DE PASTO SINTÉTICO, INCLUYE: CORTES, DESPERDICIOS, MATERIAL, MANO DE OBRA Y HERRAMIENTA.</t>
  </si>
  <si>
    <t>D</t>
  </si>
  <si>
    <t xml:space="preserve">ESTRUCTURA </t>
  </si>
  <si>
    <t>D1</t>
  </si>
  <si>
    <t xml:space="preserve">COLUMNAS </t>
  </si>
  <si>
    <t>SUMINISTRO, COLOCACIÓN Y HABILITADO DE ACERO DE REFUERZO  EN CUALQUIER DIAMETRO FY=4200 KG/CM2 , INCLUYE: MATERIALES, CORTES, TRASLAPES, DOBLECES, GANCHOS, SILLETAS, DESPERDICIOS, AMARRES, MANO DE OBRA, EQUIPO Y HERRAMIENTA.</t>
  </si>
  <si>
    <t>CIMBRA DE MADERA EN ESTRUCTURA ACABADO APARENTE UNA CARA, A BASE DE CIMBRAPLAY DE 16 MM, PARA MUROS DE CONCRETO,  CON CIMBRA DE TRIPLAY 16 MM. INCLUYE: MADERA, HABILITADO, DESMOLDANTE, CIMBRADO  Y DESCIMBRADO, TRABAJOS DIURNOS Y NOCTURNOS.</t>
  </si>
  <si>
    <t>SUMINISTRO Y COLOCACION DE CONCRETO PREMEZCLADO EN ESTRUCTURA BOMBEABLE DE  F'C=300 KG/CM2 TMA. 19 MM CON RESISTENCIA 28  DIAS, RESISTENTE A LOS SULFATOS, INCLUYE: BOMBEO, REVENIMIENTO, DESPERDICIOS, COLADO, CURADO, VIBRADO, MANO DE OBRA, EQUIPO, RETIRO DE SOBRANTES FUERA DEL AREA DE OBRA A CENTRO DE ACOPIO PARA SU POSTERIOR RETIRO FUERA DE LA OBRA, HERRAMIENTA Y TODO LO NECESARIO PARA SU CORRECTA EJECUCION, TRABAJOS DIURNOS Y NOCTURNOS.</t>
  </si>
  <si>
    <t xml:space="preserve">TRABES </t>
  </si>
  <si>
    <t>MEZZANINE</t>
  </si>
  <si>
    <t>LOSA</t>
  </si>
  <si>
    <t xml:space="preserve">CIMBRA ACABADO COMUN EN LOSA (ENTREPISO) CON CIMBRA DE CONTACTO METALICA, INCLUYE: ACARREOS, POLIN 4"x4", BARROTE, PUNTALES, MADERA, CLAVO, HABILITADO, MATERIALES, DESPERDICIOS, ACARREOS, CIMBRADO, DESCIMBRADO, Y CAMBIO A LA SIGUIENTE POSICIÓN.. </t>
  </si>
  <si>
    <t xml:space="preserve">SUMINISTRO Y COLOCACIÓN DE BLOCK HUECO DE 20 X 20 X 40 CM PARA CUBIERTA ALIGERADA, INCLUYE: CORTES, DESPERDICIOS, MANO DE OBRA, EQUIPO Y HERRAMIENTA._x000d_
</t>
  </si>
  <si>
    <t>SUMINISTRO Y COLOCACIÓN DE MALLA ELECTROSOLDADA 6x6-10/10 COMO REFUERZO EN LOSA DE CONCRETO (5CM ESPESOR), INCLUYE: HABILITADO, DESPERDICIOS, TRASLAPES, MATERIAL DE FIJACIÓN, COLOCADO, FLETES, ACARREO AL SITIO DE COLOCACIÓN.</t>
  </si>
  <si>
    <t>TRABE DE ARRIESTAMIENTO</t>
  </si>
  <si>
    <t>LOSA AZOTEA</t>
  </si>
  <si>
    <t>MURO DE CARGA</t>
  </si>
  <si>
    <t>MURO DE BLOCK HUECO DE 20X20X40 CM A SOGA, ASENTADO CON MORTERO CEMENTO-ARENA 1:3, ACABADO COMÚN DE 0.00 A 3.00 M DE ALTURA, CON REFUERZO VERTICAL  DE UNA VARILLA DEL No. 3 A CADA 60 CM Y RELLENO CON CONCRETO HECHO EN OBRA DE F'C 200 KG/CM2.INCLUYE: TRAZO,  ANDAMIOS, NIVELACIÓN, PLOMEO, MATERIALES, DESPERDICIOS, MANO DE OBRA, HERRAMIENTA, ANDAMIOS, EQUIPO Y ACARREOS.</t>
  </si>
  <si>
    <t>MURO DE BLOCK HUECO DE 20X20X40 CM A SOGA, ASENTADO CON MORTERO CEMENTO-ARENA 1:3, ACABADO COMÚN DE 3.01 A 6.00 M DE ALTURA CON REFUERZO VERTICAL  DE UNA VARILLA DEL No. 3 A CADA 60 CM Y RELLENO CON CONCRETO HECHO EN OBRA DE F'C 200 KG/CM2, INCLUYE: TRAZO,  ANDAMIOS, NIVELACIÓN, PLOMEO, MATERIALES, DESPERDICIOS, MANO DE OBRA, HERRAMIENTA, ANDAMIOS, EQUIPO Y ACARREOS.</t>
  </si>
  <si>
    <t>MURO DE BLOCK HUECO DE 20X20X40 CM A SOGA, ASENTADO CON MORTERO CEMENTO-ARENA 1:3, ACABADO COMÚN DE 6.01 A 9.00 M DE ALTURA CON REFUERZO VERTICAL  DE UNA VARILLA DEL No. 3 A CADA 60 CM Y RELLENO CON CONCRETO HECHO EN OBRA DE F'C 200 KG/CM2, INCLUYE: TRAZO,  ANDAMIOS, NIVELACIÓN, PLOMEO, MATERIALES, DESPERDICIOS, MANO DE OBRA, HERRAMIENTA, ANDAMIOS, EQUIPO Y ACARREOS.</t>
  </si>
  <si>
    <t>MURO DE BLOCK HUECO DE 20X20X40 CM A SOGA, ASENTADO CON MORTERO CEMENTO-ARENA 1:3, ACABADO COMÚN DE 9.01 A 12.00 M DE ALTURA CON REFUERZO VERTICAL  DE UNA VARILLA DEL No. 3 A CADA 60 CM Y RELLENO CON CONCRETO HECHO EN OBRA DE F'C 200 KG/CM2, INCLUYE: TRAZO,  ANDAMIOS, NIVELACIÓN, PLOMEO, MATERIALES, DESPERDICIOS, MANO DE OBRA, HERRAMIENTA, ANDAMIOS, EQUIPO Y ACARREOS.</t>
  </si>
  <si>
    <t>MURO DE BLOCK HUECO DE 20X20X40 CM A SOGA, ASENTADO CON MORTERO CEMENTO-ARENA 1:3, ACABADO COMÚN DE 12.01 A 15.00 M DE ALTURA CON REFUERZO VERTICAL  DE UNA VARILLA DEL No. 3 A CADA 60 CM Y RELLENO CON CONCRETO HECHO EN OBRA DE F'C 200 KG/CM2, INCLUYE: TRAZO, ANDAMIOS, NIVELACIÓN, PLOMEO, MATERIALES, DESPERDICIOS, MANO DE OBRA, HERRAMIENTA, ANDAMIOS, EQUIPO Y ACARREOS.</t>
  </si>
  <si>
    <t xml:space="preserve">REFUERZO HORIZOTAL EN MURO A CUALQUIER ALTURA A BASE DE VIGA BLOQUE ARMADO CON UNA VARILLA DEL No 3, RELLENA DE CONCRETO HECHO EN OBRA DE F'C DE 200 KG/CM2. INCLUYE MATERILAES, ANDAMIOS, ELEVACIONES, MANO DE OBRA, HERRMIENTA Y EQUIPO. </t>
  </si>
  <si>
    <t xml:space="preserve">REFURZO VERTICAL EN MURO A CUALQUIER ALTURA A BASE DE 4 VARILLAS DEL No 4 Y GRAPAS DEL No2 A CADA 20 CM COLOCADOS EN ALVEOLOS DE LOS BLOCK Y RELLENO DE ALVEOLOS A BASE DE CONCRETO HECHO EN OBRA DE F'C 200 KG/CM2,  INCLUYE MATERILAES, ANDAMIOS, ELEVACIONES, MANO DE OBRA, HERRMIENTA Y EQUIPO. </t>
  </si>
  <si>
    <t>AZOTEA</t>
  </si>
  <si>
    <t xml:space="preserve">ENTORTADO DE HORMIGÓN DE CEMENTO-ARENA-JAL EN PROP: 1:2:6 DE 12 CM. DE ESPESOR PROMEDIO, ACABADO APALILLADO PARA RECIBIR IMPERMEABILIZANTE Y/O LADRILLO DE AZOTEA,  INCLUYE: MATERIALES, LECHADA DE CEMENTO GRIS C/ IMPERMEABILIZANTE INTEGRAL A RAZÓN DE 1 KG/SACO DE CEMENTO, DESPERDICIOS, ANDAMIOS, ELEVACIÓN DEL MATERIAL, EXTENDIDO, RASTREADO, NIVELACIÓN, HERRAMIENTAS, MANO DE OBRA, LIMPIEZA DEL ÁREA DE TRABAJO Y ACARREOS DE MATERIALES AL SITIO DE SU UTILIZACIÓN EN CUALQUIER NIVEL._x000d_
</t>
  </si>
  <si>
    <t>ENLADRILLADO DE AZOTEA CON LADRILLO DE AZOTEA DE BARRO RECOCIDO DE 17.5X17.5X2 CM., ASENTADO CON MORTERO CALHIDRA-ARENA 1:5 (CAPA DE 2.5 CM), JUNTEADO Y LECHAREADO CON LECHADA DE CEMENTO GRIS, INCLUYE: MATERIALES, CORTES, DESPERDICIOS, FLETE, ACARREO, ELEVACIÓN, HERRAMIENTA Y MANO DE OBRA.</t>
  </si>
  <si>
    <t>IMPERMEABILIZACIÓN EN AZOTEA, CON EL SISTEMA UNIPLAS AERO PLUS AUTOADHERIBLE SBS O SIMILAR, CON VENTILACIÓN ANTI-BOLSAS DE AIRE A BASE DE BITUMEN MODIFICADO SBS SOLDABLE AUTOADHERIBLE ALTO DESEMPEÑO PLUS, DE 4.5 MM GRANULADO, COLOR ROJO, RENDIMIENTO DE 8.8 M2 POR ROLLO DE 10 M2, INCLUYE: HERRAMIENTA, SUMINISTRO DE MATERIALES, LIMPIEZA DE LA SUPERFICIE, ACARREOS A LA ZONA DE TRABAJO EN AZOTEAS, TRASLAPES, ELEVACIONES, EQUIPO Y MANO DE OBRA.</t>
  </si>
  <si>
    <t xml:space="preserve">MURO DE TABIQUE DE LAMA, DE 14 CM. DE ESPESOR PROMEDIO, A SOGA, CON TABIQUE DE LAMA 7 X 14 X 28 CM., ACABADO COMÚN, ASENTADO CON MORTERO CEMENTO-ARENA EN PROPORCIÓN 1:3, EN PRETIL DE AZOTEA, INCLUYE: TRAZO, NIVELACIÓN, PLOMEO, ANDAMIOS, DESPERDICIOS, MANO DE OBRA, LIMPIEZA Y ACARREO DE MATERIALES AL SITIO DE SU UTILIZACIÓN._x000d_
</t>
  </si>
  <si>
    <t>ZAVALETA (CHAFLAN) DE LADRILLO DE AZOTEA DE BARRO RECOCIDO DE 17.5X17.5 CM. CORTADO POR MITAD Y ASENTADO CON MORTERO CALHIDRA-ARENA 1:5, JUNTEADO Y LECHAREADO CON LECHADA DE CEMENTO GRIS, INCLUYE: MATERIALES, CORTES, DESPERDICIOS, FLETE, ACARREO, ELEVACIÓN, HERRAMIENTA Y MANO DE OBRA.</t>
  </si>
  <si>
    <t>SUMINISTRO Y COLOCACIÓN DE COLADERA DE CÚPULA PARA AZOTEA, MODELO: 444 O SIMILAR, DE HIERRO FUNDIDO CON RECUBRIMIENTO DE PINTURA ANTICORROSIVA, PARA CONEXIÓN DE TUBO DE 4", INCLUYE: HERRAMIENTA, ACARREOS, FIJACIÓN, NIVELADO, AJUSTES, PRUEBAS, MATERIALES, EQUIPO Y MANO DE OBRA.</t>
  </si>
  <si>
    <t>SUMINISTRO E INSTALACIÓN DE BAJANTES PLUVIALES  DE PVC SANITARIO SERIE 25 DE 4" DE DIÁMETRO, SOBRE MURO, INCLUYE: HERRAMIENTA, CONEXIONES, COPLES, CODOS, MATERIAL, PEGAMENTO, MATERIALES MENORES, LIMPIEZAS, ACARREOS AL SITIO DE SU COLOCACIÓN, A CUALQUIER ALTURA Y MANO DE OBRA.</t>
  </si>
  <si>
    <t>D1.1</t>
  </si>
  <si>
    <t>D1.2</t>
  </si>
  <si>
    <t>D1.3</t>
  </si>
  <si>
    <t>D2</t>
  </si>
  <si>
    <t>D3</t>
  </si>
  <si>
    <t>D4</t>
  </si>
  <si>
    <t>E</t>
  </si>
  <si>
    <t>F</t>
  </si>
  <si>
    <t>G</t>
  </si>
  <si>
    <t>GRUA VIAJERA</t>
  </si>
  <si>
    <t>F1</t>
  </si>
  <si>
    <t>F2</t>
  </si>
  <si>
    <t>F3</t>
  </si>
  <si>
    <t>F4</t>
  </si>
  <si>
    <t>H</t>
  </si>
  <si>
    <t>SIOP-045</t>
  </si>
  <si>
    <t>SIOP-046</t>
  </si>
  <si>
    <t>SIOP-047</t>
  </si>
  <si>
    <t>SIOP-048</t>
  </si>
  <si>
    <t>SIOP-049</t>
  </si>
  <si>
    <t>SIOP-050</t>
  </si>
  <si>
    <t>SIOP-051</t>
  </si>
  <si>
    <t>SIOP-052</t>
  </si>
  <si>
    <t>SIOP-053</t>
  </si>
  <si>
    <t>SIOP-054</t>
  </si>
  <si>
    <t>SIOP-055</t>
  </si>
  <si>
    <t>SIOP-056</t>
  </si>
  <si>
    <t>SIOP-057</t>
  </si>
  <si>
    <t>SIOP-058</t>
  </si>
  <si>
    <t>SIOP-059</t>
  </si>
  <si>
    <t>SIOP-060</t>
  </si>
  <si>
    <t>SIOP-061</t>
  </si>
  <si>
    <t>SIOP-062</t>
  </si>
  <si>
    <t>SIOP-063</t>
  </si>
  <si>
    <t>SIOP-064</t>
  </si>
  <si>
    <t>SIOP-065</t>
  </si>
  <si>
    <t>SIOP-066</t>
  </si>
  <si>
    <t>SIOP-067</t>
  </si>
  <si>
    <t>SIOP-068</t>
  </si>
  <si>
    <t>SIOP-069</t>
  </si>
  <si>
    <t>SIOP-070</t>
  </si>
  <si>
    <t>SIOP-071</t>
  </si>
  <si>
    <t>SIOP-072</t>
  </si>
  <si>
    <t>SIOP-073</t>
  </si>
  <si>
    <t>SIOP-074</t>
  </si>
  <si>
    <t>SIOP-075</t>
  </si>
  <si>
    <t>SIOP-076</t>
  </si>
  <si>
    <t>SIOP-077</t>
  </si>
  <si>
    <t>SIOP-078</t>
  </si>
  <si>
    <t>SIOP-079</t>
  </si>
  <si>
    <t>SIOP-080</t>
  </si>
  <si>
    <t>SIOP-081</t>
  </si>
  <si>
    <t>SIOP-082</t>
  </si>
  <si>
    <t>SIOP-083</t>
  </si>
  <si>
    <t>SIOP-084</t>
  </si>
  <si>
    <t>SIOP-085</t>
  </si>
  <si>
    <t xml:space="preserve">SUMINISTRO E INSTALACION DE EQUIPO DE BOMBA TIPO TURBINA MCA PEERLESS (ESTADOS UNIDOS USA) FABRICACION ESPECIAL DISEÑO MEJORADO (2025). PUNTO UNITARIO DE OPERACIÓN 625 LPS PARA UNA CARGA DINAMICA TOTAL DE 133 MCA.,INCLUYE MOTOR VERTICAL JAULA DE ARDILLA MCA ABB EFICIENCIA PREMIUM IE4 (EFF. 96.3% ) PARA USO DE VARIADOR DE VELOCIDAD CON PROTECCIONES Y RODAMIENTOS AISLADOS CON UNA CATEGORIA DE USO CONTINUO 24/7 INCLUYE:  MATERIALES, EQUIPO, HERRAMIENTA Y MANO DE OBRA NECESARIA PARA SU COMPLETA EJECUCIÓN,  FLETES AL LUGAR DE LA OBRA, ACARREOS INTERNOS, DESPERDICIOS Y LO NECESARIO PARA SU CORRECTA EJECUCION. </t>
  </si>
  <si>
    <t>SUMINISTRO E INSTALACION DE VARIADORES DE VELOCIDAD ULTIMA GENERACION DE BOMBEO MCA ABB MODELO ACS580MV ULTIMA GENERACION PARA APLICACIONES DE ALTO NIVEL PARA SISTEMA DE BOMBEO FRENTE ACTIVO CON 36 PULSOS CON UNA FABRICACION EN SUIZA/SUECIA, INCLUYE, EQUIPO, HERRAMIENTA Y MANO DE OBRA.  FLETES AL LUGAR DE LA OBRA, ACARREOS INTERNOS.</t>
  </si>
  <si>
    <t>SUMINISTRO E INSTALACIÓN DE AIRE ACONDICIONADO TIPO PAQUETE 15 TON INVERTER MARCA MIRAGE O SIMILAR, DE REFRIGERANTE R-410A. INCLUYE CONEXIONES DE ALIMENTACIÓN ELÉCTRICA, CONEXIÓN DE TERMOSTATO, PRUEBAS DE FUNCIONAMIENTO Y PROGRAMACIÓN, REVISIÓN DE PARÁMETROS, TIRAJE DE DRENAJE PARA CONDENSADOS EN MATERIAL PVC</t>
  </si>
  <si>
    <t>SUMINISTRO E INSTALACIÓN DE TERMOSTATO DIGITAL SINCRONIZADO POR WIFI PARA FUNCIONAMIENTO, SINCRONIZACIÓN Y MONITORIZACIÓN DE EQUIPO DE AIRE ACONDICIONADO, INCLUYE MATERIALES, MANO DE OBRA, HERRAMIENTA Y EQUIPO.</t>
  </si>
  <si>
    <t>SUMINISTRO E INSTALACIÓN DE DUCTERÍA PARA DESFOGUE DE CALOR. INCLUYE: FABRICACIÓN DE DUCTERÍA GALVANIZADA PRIMERA CALIDAD PARA INYECCIÓN DE AIRE, TRAZOS, CORTES, ARMADO, FORRADO CON DCUT LINER, CODOS, MANIOBRAS DE INSTALACIÓN, FIJACIÓN, INSUMOS, MANO DE OBRA, SELLADOS DE LÁMINA CON SILICON EN POLURETANO, ADEMAS DE MATERIALES, MANO DE OBRA, HERRAMIENTA Y EQUIPO.</t>
  </si>
  <si>
    <t>SUMINISTRO E INSTALACIÓN DE FILTROS CELDEK 55'3/4 X 21'3/4X5, INCLUYE MATERIALES, MANO DE OBRA, HERRAMIENTA Y EQUIPO.</t>
  </si>
  <si>
    <t>SUMINISTRO E INSTALACIÓN DE FILTROS CELDEK 48'3/4 X 21'3/4X5,  INCLUYE MATERIALES, MANO DE OBRA, HERRAMIENTA Y EQUIPO.</t>
  </si>
  <si>
    <t>SUMINISTRO E INSTALACIÓN DE FILTROS CELDEK 30'3/4 X 42'3/4X5, INCLUYE MATERIALES, MANO DE OBRA, HERRAMIENTA Y EQUIPO.</t>
  </si>
  <si>
    <t>SUMINISTRO E INSTALACIÓN DE LOUVER 55'3/4 X 21'3/4, INCLUYE MATERIALES, MANO DE OBRA, HERRAMIENTA Y EQUIPO.</t>
  </si>
  <si>
    <t>SUMINISTRO E INSTALACIÓN DE LOUVER 39'3/4 X 21'3/4, INCLUYE MATERIALES, MANO DE OBRA, HERRAMIENTA Y EQUIPO.</t>
  </si>
  <si>
    <t>SUMINISTRO E INSTALACIÓN DE LOUVER 30'3/4 X 21'3/4, INCLUYE MATERIALES, MANO DE OBRA, HERRAMIENTA Y EQUIPO.</t>
  </si>
  <si>
    <t>SUMINISTRO E INSTALACIÓN DE SOPORTE PARA DUCTOS. INCLUYE SOPORTES PARA DUCTERIA CON FIJACIÓN A TECHO, INSUMOS, ADEMAS DE  MATERIALES, MANO DE OBRA, HERRAMIENTA Y EQUIPO.</t>
  </si>
  <si>
    <t>SUMINISTRO E INSTALACIÓN DE REJILLAS DE INYECCIÓN Y RETORNOS. INCLUYE: REJILLAS PERIMETRALES ACABADO BLANCO BÁSICO, REJILLAS DE RETORNO DE AIRE, ADEMAS DE MATERIALES, MANO DE OBRA, HERRAMIENTA Y EQUIPO.</t>
  </si>
  <si>
    <t xml:space="preserve">SUMINISTRO E INSTALACION DE TABLERO DE DISTRIBUCIÓN METAL ENCLOSED DEL TIPO UNIGEAR CON AMBIENTE DIGITAL, DE MEDIA TENSIÓN PARA 5 MOTORES DE 1,500HP A 1190 RPM, 465 AMPS, APTO PARA OPERAR EN UN VOLTAJE DE 6,600V, 60HZ, 3,000 AMPERES NOMINALES, 3F, 3H, CON INTERRUPTOR GENERAL Y CORRIENTE DE CORTO CIRCUITO DE 31.5KA, PARA SERVICIO INTERIOR CON ARREGLO EN UNA ALTURA DE INTERRUPTOR, COLOR GRIS RAL 7035 PARA AMBIENTES CORROSIVOS. </t>
  </si>
  <si>
    <t>SUMINISTRO Y COLOCACION DE MALLA GALLINERA GALVANIZADA DE ABERTURA DE 1", PARA EL CONTROL DE ANIMALES EN DUCTO COLOCADA A CUALQUIER ALTURA, INCLUYE GRAPAS, ALAMBRE DE AMARRE, PIJAS Y/O TAQUETES, ADEMAS DE MATERIALES, MANO DE OBRA, HERRAMIENTA, ANDAMIOS, Y EQUIPO.</t>
  </si>
  <si>
    <t>EQUIPAMIENTO DE BOMBEO</t>
  </si>
  <si>
    <t xml:space="preserve">MENSULA DE APOYO TRABE CARRIL, CON VIGA IPR DE 12"x8"x59.6 KG/M DE 63 CM DE LONGITUD, FIJACION CON PLACA DE 1 1/4" EN ACERO A36 DE 35 x 50 CM Y ANCLAJE CON 10 ANCLAS DE 3/4" TIPO HAS C/RESINA HILTI RE-500, BARRENOS DE 22 MM DE DIÁMETRO, CON ATIEZADORES LATERALES DE PLACA DE 3/8" EN ACERO A36@15, EL PRECIO INCLUYE: CORTES, ELEVACIONES, DESPERDICIOS, SOLDADURA, ANTICORROSIVO, MANO DE OBRA, EQUIPO, HERRAMIENTA Y TODO LO NECESARIO PARA SU CORRECTA EJECUCIÓN. </t>
  </si>
  <si>
    <t>SUMINISTRO, HABILITADO Y COLOCACION DE ACERO ESTRUCTURAL (VIGAS, PLACA, I.P.R., I.P.S., C.P.S., LAMINAS ETC.).  INCLUYE: CARGA DE MATERIAL, FLETE AL LUGAR DE LA OBRA, DESCARGA, MANIOBRAS LOCALES, EL EQUIPO, LA HERRAMIENTA Y LA MANO DE OBRA, ANDAMIOS, DESPERDICIOS, NECESARIA PARA SU COMPLETA EJECUCION.</t>
  </si>
  <si>
    <t>F5</t>
  </si>
  <si>
    <t xml:space="preserve">PASILLO OPERATIVO </t>
  </si>
  <si>
    <t>SUMINISTRO E INSTALACION DE REJILLA ELECTRO FORJADA TIPO IRVING, DE SOLERA DE 1" X 3/16", CON SOPORTES LATERALES DE ANGULO DE 2 1/2" X 1/4" Y ANCLAS AHOGADAS, INCLUYE: PROTECCION ANTICORROSIVA, MATERIALES, EQUIPO, HERRAMIENTA Y MANO DE OBRA.</t>
  </si>
  <si>
    <t>HERRERIA ESTRUCTURAL PARA VENTANERIA, PUERTAS, BARANDALES, SOPORTES, REJILLAS, ETC. INCLUYE: MATERIALES, DESPERDICIOS, MANO DE OBRA, EQUIPO, HERRAMIENTA, FLETES, ANCLAS, HERRAJES, MOLDURAS, SOLDADURA, PINTURA ANTICORROSIVA Y ACARREOS.</t>
  </si>
  <si>
    <t>SIOP-086</t>
  </si>
  <si>
    <t>SIOP-087</t>
  </si>
  <si>
    <t>SIOP-088</t>
  </si>
  <si>
    <t>SIOP-089</t>
  </si>
  <si>
    <t>SIOP-090</t>
  </si>
  <si>
    <t>SIOP-091</t>
  </si>
  <si>
    <t>SIOP-092</t>
  </si>
  <si>
    <t>SIOP-093</t>
  </si>
  <si>
    <t>SIOP-094</t>
  </si>
  <si>
    <t>SIOP-095</t>
  </si>
  <si>
    <t>SIOP-096</t>
  </si>
  <si>
    <t>SIOP-097</t>
  </si>
  <si>
    <t>SIOP-098</t>
  </si>
  <si>
    <t>SIOP-099</t>
  </si>
  <si>
    <t>SIOP-100</t>
  </si>
  <si>
    <t>SIOP-101</t>
  </si>
  <si>
    <t>SIOP-102</t>
  </si>
  <si>
    <t>SIOP-103</t>
  </si>
  <si>
    <t>SIOP-104</t>
  </si>
  <si>
    <t>SIOP-105</t>
  </si>
  <si>
    <t>SIOP-106</t>
  </si>
  <si>
    <t>SIOP-107</t>
  </si>
  <si>
    <t>SIOP-108</t>
  </si>
  <si>
    <t>SIOP-109</t>
  </si>
  <si>
    <t>SIOP-110</t>
  </si>
  <si>
    <t>SIOP-111</t>
  </si>
  <si>
    <t>SIOP-112</t>
  </si>
  <si>
    <t>SIOP-113</t>
  </si>
  <si>
    <t>SIOP-114</t>
  </si>
  <si>
    <t>SIOP-115</t>
  </si>
  <si>
    <t>SIOP-116</t>
  </si>
  <si>
    <t>SIOP-117</t>
  </si>
  <si>
    <t>SIOP-118</t>
  </si>
  <si>
    <t>SIOP-119</t>
  </si>
  <si>
    <t>SIOP-120</t>
  </si>
  <si>
    <t>SIOP-121</t>
  </si>
  <si>
    <t>SIOP-122</t>
  </si>
  <si>
    <t>SIOP-123</t>
  </si>
  <si>
    <t>SIOP-124</t>
  </si>
  <si>
    <t>SIOP-125</t>
  </si>
  <si>
    <t>SIOP-126</t>
  </si>
  <si>
    <t>SIOP-127</t>
  </si>
  <si>
    <t>SIOP-128</t>
  </si>
  <si>
    <t>SIOP-129</t>
  </si>
  <si>
    <t>SIOP-130</t>
  </si>
  <si>
    <t>SIOP-131</t>
  </si>
  <si>
    <t>SIOP-132</t>
  </si>
  <si>
    <t>SIOP-133</t>
  </si>
  <si>
    <t>SIOP-134</t>
  </si>
  <si>
    <t xml:space="preserve">ACABADO SOBRE LOSA Y/O PISO DE CONCRETO PULIDO, INCLUYE: MANO DE OBRA, EQUIPO, ANDAMIOS Y/O ESCALERAS, HERRAMIENTA Y TODO LO NECESARIO PARA SU CORRECTA EJECUCIÓN. </t>
  </si>
  <si>
    <t xml:space="preserve">SUMINISTRO Y COLOCACIÓN DE BLOCK HUECO DE 20 X 20 X 40 CM PARA CUBIERTA ALIGERADA, INCLUYE: CORTES, DESPERDICIOS, MANO DE OBRA, EQUIPO Y HERRAMIENTA.
</t>
  </si>
  <si>
    <t xml:space="preserve">INSTALACIÓN ELÉCTRICA </t>
  </si>
  <si>
    <t>H1</t>
  </si>
  <si>
    <t>LOTE</t>
  </si>
  <si>
    <t>PDA</t>
  </si>
  <si>
    <t>SUMINISTRO E INSTALACIÓN DE TRANSFORMADOR TIPO PEDESTAL DE 300 KVA, 25KV PRIMARIOS, 440/254V SECUNDARIOS, NORMA J, OPERACIÓN RADIAL, ACEITE MINERAL MARCA PROLEC O SIMILAR, EL PRECIO UNITARIO INCLUYE FLETE, MANIOBRAS CON GRÚA, MANO DE OBRA Y HERRAMIENTA MENOR NECESARIA PARA SU CORRECTA INSTALACIÓN. P.U.O.T</t>
  </si>
  <si>
    <t>SUMINISTRO E INSTALACIÓN DE CABLE DE COBRE TIPO XLP CALIBRE 1/0, 25KV INCLUYE: LIMPIEZA DE TUBERÍA, RATONEO, GUIADO EN TRINCHERA, CINCHOS DE FIJACIONES, MANO DE OBRA Y HERRAMIENTA PARA SU COLOCACIÓN.</t>
  </si>
  <si>
    <t>SUMINISTRO E INSTALACIÓN DE CABLE DE COBRE DESNUDO CAL. 2; INCLUYE: CORTES, GUIADO EN TRINCHERA, CINCHOS DE FIJACIONES, MANO DE OBRA Y HERRAMIENTA PARA SU COLOCACIÓN.</t>
  </si>
  <si>
    <t>SUMINISTRO E INSTALACIÓN DE ZAPATAS PONCHABLES CON DOBLE OJILLO CALIBRE 1/0 PARA TERMINALES EN TRANSFORMADOR; INCLUYE: PONCHADO HIDRÁULICO DE ZAPATAS, TORNILLERÍA, HERRAMIENTA Y MANO DE OBRA ESPECIALIZADA.</t>
  </si>
  <si>
    <t>SUMINISTRO E INSTALACIÓN DE MALLA DE TIERRA. INCLUYE; VARILLAS COPERWELD NO.90 (4PZA), CABLE DE ASC7 DESNUDO. EL PRECIO UNITARIO INCLUYE MANO DE OBRA Y HERRAMIENTA MENOR NECESARIA PARA SU CORRECTA INSTALACIÓN. P.U.O.T.</t>
  </si>
  <si>
    <t>SUMINISTRACIÓN E INSTALACIÓN DE ADAPTADOR DE TIERRA CAL. 1/0 AWG MARCA CHARDON O SIMILAR. EL PRECIO UNITARIO INCLUYE MANO DE OBRA Y HERRAMIENTA MENOR NECESARIA PARA SU CORRECTA INSTALACIÓN. P.U.O.T.</t>
  </si>
  <si>
    <t>SUMINISTRO E INSTALACIÓN DE INSERTO BUSHING 25 KV, 200 A MARCA CHARDON O SIMILAR, EL PRECIO UNITARIO INCLUYE MANO DE OBRA Y HERRAMIENTA MENOR NECESARIA PARA SU CORRECTA INSTALACIÓN P.U.O.T.</t>
  </si>
  <si>
    <t>SUMINISTRO E INSTALACIÓN DE CODO OCC 25KV, 200A MARCA CHARDON O SIMILAR. EL PRECIO UNITARIO INCLUYE MANO DE OBRA Y HERRAMIENTA MENOR NECESARIA PARA SU CORRECTA INSTALACIÓN P.U.O.T.</t>
  </si>
  <si>
    <t>SUMINISTRO E INSTALACIÓN DE TERMINALES CONTRACTILES EN FRIO USO PARA EXTERIOR CAL 1/0; INCLUYE, INSTALACIÓN, CONDUCTOR DE PUESTA A TIERRA, MONTAJE EN CONDUCTOR, MANO DE OBRA ESPECIALIZADA Y TODO LO NECESARIO PARA SU EJECUCIÓN.</t>
  </si>
  <si>
    <t>SUMINISTRO E INSTALACIÓN DE TABLERO TIPO I-LINE MARCA SQUARE D O SIMILAR, 600V, CON 16 ESPACIOS PARA CIRCUITOS DERIVADOS; INCLUYE: MONTAJE DE EQUIPO, ITM PPAL CON CAPACIDAD DE 500A, TORNILLERÍA, PEINADO DE CONDUCTORES PRINCIPALES Y DERIVADOS, MATERIAL MISCELÁNEO, MANO DE OBRA ESPECIALIZADA Y TODO LO NECESARIO PARA SU CORRECTA EJECUCIÓN.</t>
  </si>
  <si>
    <t>SUMINISTRO E INSTALACIÓN DE TABLERO DE DISTRIBUCIÓN TIPO NF MARCA SQUARE D O SIMILAR, 600V, CON 30 ESPACIOS PARA CIRCUITOS DERIVADOS; INCLUYE: MONTAJE DE EQUIPO, ITM PPAL CON CAPACIDAD DE 400A Y 8 ITMS TRIFÁSICOS DERIVADOS, TORNILLERÍA, PEINADO DE CONDUCTORES PRINCIPALES Y DERIVADOS, MATERIAL MISCELÁNEO, MANO DE OBRA ESPECIALIZADA Y TODO LO NECESARIO PARA SU CORRECTA EJECUCIÓN.</t>
  </si>
  <si>
    <t>SUMINISTRO E INSTALACIÓN DE ITM DESDE 3X15A HASTA 3X150A MARCA SQUARE D MARCO H INCLUYENDO: MONTAJE TABLERO, PEINADO DE CABLEADO, DIRECTORIO, MATERIAL MISCELÁNEO, HERRAMIENTA Y MANO DE OBRA ESPECIALIZADA.</t>
  </si>
  <si>
    <t>SUMINISTRO E INSTALACIÓN DE CABLEADO CAL 4/0, THW MARCA CONDUMEX O SIMILAR DESDE BORNES DE RED DE BAJA TENSIÓN EN TRANSFORMADOR HASTA INTERRUPTOR PRINCIPAL; INCLUYE GUIADO, MONTAJE DE CABLE, CONEXIONES, MATERIAL MISCELÁNEO, HERRAMIENTA Y TODO LO NECESARIO PARA SU CORRECTA INSTALACIÓN.</t>
  </si>
  <si>
    <t>SUMINISTRO E INSTALACIÓN DE TUBERÍA PARED GRUESA 3" EN TRAYECTORIA EXPUESTA; INCLUYE: COPLES, CONTRAS, MATERIAL DE FIJACIÓN, REALIZACIÓN DE ROSCAS REQUERIDAS DE ACUERDO A LONGITUDES DE TUBERÍA, HERRAMIENTA, MANO DE OBRA ESPECIALIZADA Y TODO LO NECESARIO PARA SU CORRECTA EJECUCIÓN.</t>
  </si>
  <si>
    <t>SUMINISTRO E INSTALACIÓN DE ZAPATAS PONCHABLES CON DOBLE OJILLO CALIBRE 4/0 PARA TERMINALES EN TRANSFORMADOR; INCLUYE: PONCHADO HIDRÁULICO DE ZAPATAS, TORNILLERÍA, HERRAMIENTA Y MANO DE OBRA ESPECIALIZADA.</t>
  </si>
  <si>
    <t>SUMINISTRO E INSTALACIÓN DE TRANSFORMADOR SECO CAPACIDAD 150 KVA, 440/220-127V, 60HZ, INCLUYE: MONTAJE, TORNILLERÍA, HERRAMIENTA, MANO DE OBRA ESPECIALIZADA, FLETE.</t>
  </si>
  <si>
    <t>SUMINISTRO E INSTALACIÓN DE UPS DE 75 KVA, ONLINE DOBLE CONVERSIÓN, 220 VAC L-L DE ENTRADA 3 FASES, ENTRADA HARDWIREDS; INCLUYE: MONTAJE DE EQUIPO, ITM PPAL, PEINADO DE CONDUCTORES MATERIAL MISCELÁNEO, MANO DE OBRA ESPECIALIZADA Y TODO LO NECESARIO PARA SU CORRECTA EJECUCIÓN.</t>
  </si>
  <si>
    <t xml:space="preserve">ALIMENTACIÓN ELÉCTRICA BOMBAS </t>
  </si>
  <si>
    <t>SUMINISTRO E INSTALACIÓN DE CABLE DE COBRE TIPO XLP CALIBRE 1/0, 15KV INCLUYE: LIMPIEZA DE TUBERÍA, RATONEO, GUIADO EN TRINCHERA, CINCHOS DE FIJACIONES, MANO DE OBRA Y HERRAMIENTA PARA SU COLOCACIÓN.</t>
  </si>
  <si>
    <t>SUMINISTRO E INSTALACIÓN DE CABLE DE COBRE DESNUDO CAL. 1/0; INCLUYE: CORTES, GUIADO EN TRINCHERA, CINCHOS DE FIJACIONES, MANO DE OBRA Y HERRAMIENTA PARA SU COLOCACIÓN.</t>
  </si>
  <si>
    <t>SUMINISTRO E INSTALACIÓN DE TERMINALES CONTRÁCTILES EN FRIO USO PARA INTERIOR CAL 1/0; INCLUYE, INSTALACIÓN, CONDUCTOR DE PUESTA A TIERRA, MONTAJE EN CONDUCTOR, MANO DE OBRA ESPECIALIZADA Y TODO LO NECESARIO PARA SU EJECUCIÓN.</t>
  </si>
  <si>
    <t>SUMINISTRO E INSTALACIÓN DE ZAPATAS PONCHABLES CON UN OJILLO CALIBRE 1/0 PARA TERMINALES EN VARIADOR Y BOMBAS; INCLUYE: PONCHADO HIDRÁULICO DE ZAPATAS, TORNILLERÍA, HERRAMIENTA Y MANO DE OBRA ESPECIALIZADA.</t>
  </si>
  <si>
    <t>SUMINISTRO E INSTALACIÓN DE CHAROLA TIPO MALLA PARA REMATE DE CONDUCTORES EN VARIADOR Y BOMBA; INCLUYE: MATERIAL DE FIJACIÓN, FABRICACIÓN DE CURVAS Y BAYONETAS, HERRAMIENTA, MANO DE OBRA ESPECIALIZADA Y TODO LO NECESARIO PARA SU EJECUCIÓN.</t>
  </si>
  <si>
    <t>SUMINISTRO E INSTALACIÓN DE TUBO LICUATITE 6" PARA REMATE DE CONDUCTORES EN VARIADOR Y BOMBA; INCLUYE: MATERIAL DE FIJACIÓN, HERRAMIENTA, MANO DE OBRA ESPECIALIZADA Y TODO LO NECESARIO PARA SU EJECUCIÓN.</t>
  </si>
  <si>
    <t>SUMINISTRO DE PRUEBA VLF PARA CABLE TIPO XLP; INCLUYE: TRASLADO DE EQUIPO, MATERIAL CONSUMIBLE, REPORTE DE PRUEBAS, MANO DE OBRA Y TODO LO NECESARIO PARA SU EJECUCIÓN.</t>
  </si>
  <si>
    <t>SERVICIO</t>
  </si>
  <si>
    <t>SALIDA</t>
  </si>
  <si>
    <t>SUMINISTRO Y COLOCACIÓN DE CENTRO DE CARGA 8 POLOS PARA SERVICIOS AUXILIARES (ALUMBRADO Y CONTACTOS DE SERVICIO); INCLUYE: INTERRUPTORES DERIVADOS 2-1X20A, 1-1X15A, PEINADO DE CENTRO DE CARGA, REMATE DE ALIMENTACIÓN, FIJACIÓN DE TABLERO MEDIANTE TORNILLERÍA, MATERIAL MISCELÁNEO, HERRAMIENTA, PERSONAL CAPACITADO, HERRAMIENTA Y TODO LO NECESARIO PARA SU CORRECTA INSTALACIÓN.</t>
  </si>
  <si>
    <t>SUMINISTRO Y COLOCACIÓN DE CENTRO DE CARGA 30 POLOS PARA SERVICIOS AUXILIARES (ALUMBRADO Y CONTACTOS DE SERVICIO); INCLUYE: INTERRUPTORES DERIVADOS 16-1X20A, 1-1X15A, PEINADO DE CENTRO DE CARGA, REMATE DE ALIMENTACIÓN, FIJACIÓN DE TABLERO MEDIANTE TORNILLERÍA, MATERIAL MISCELÁNEO, HERRAMIENTA, PERSONAL CAPACITADO, HERRAMIENTA Y TODO LO NECESARIO PARA SU CORRECTA INSTALACIÓN.</t>
  </si>
  <si>
    <t>SUMINISTRO E INSTALACIÓN DE CABLEADO 3+1 CAL 1/0, THW MARCA CONDUMEX O SIMILAR DESDE BORNES DE RED DE BAJA TENSIÓN EN TRANSFORMADOR HASTA INTERRUPTOR PRINCIPAL; INCLUYE GUIADO, MONTAJE DE CABLE, CONEXIONES, MATERIAL MISCELÁNEO, HERRAMIENTA Y TODO LO NECESARIO PARA SU CORRECTA INSTALACIÓN.</t>
  </si>
  <si>
    <t>SUMINISTRO E INSTALACIÓN DE SALIDA ELÉCTRICA PARA ALUMBRADO; INCLUYE TUBERÍA CONDUIT GALVANIZADA PARED DELGADA, CABLE DE COBRE CAL12, REGISTROS, HERRAMIENTA, MANO DE OBRA ESPECIALIZADA Y TODO LO NECESARIO PARA SU EJECUCIÓN.</t>
  </si>
  <si>
    <t>SUMINISTRO E INSTALACIÓN DE SALIDA ELÉCTRICA PARA APAGADOR; INCLUYE TUBERÍA CONDUIT GALVANIZADA PARED DELGADA, CABLE DE COBRE CAL12, REGISTROS, HERRAMIENTA, MANO DE OBRA ESPECIALIZADA Y TODO LO NECESARIO PARA SU EJECUCIÓN.</t>
  </si>
  <si>
    <t>SUMINISTRO E INSTALACIÓN DE SALIDA ELÉCTRICA PARA CONTACTO A 220V; INCLUYE: ACCESORIO MARCA LEVITON O SIMILAR, TUBERÍA CONDUIT GALVANIZADA PARED DELGADA, CABLE DE COBRE CAL10, REGISTROS, HERRAMIENTA, MANO DE OBRA ESPECIALIZADA Y TODO LO NECESARIO PARA SU EJECUCIÓN.</t>
  </si>
  <si>
    <t>SUMINISTRO E INSTALACIÓN DE SALIDA ELÉCTRICA PARA CONTACTO A 110V; INCLUYE: ACCESORIO MARCA LEVITON O SIMILAR, TUBERÍA CONDUIT GALVANIZADA PARED DELGADA, CABLE DE COBRE CAL10, REGISTROS, HERRAMIENTA, MANO DE OBRA ESPECIALIZADA Y TODO LO NECESARIO PARA SU EJECUCIÓN.</t>
  </si>
  <si>
    <t>SUMINISTRO E INSTALACIÓN DE SALIDA ELÉCTRICA TRIFÁSICA A 220V; INCLUYE: ACCESORIO MARCA LEVITON O SIMILAR, TUBERÍA CONDUIT GALVANIZADA PARED DELGADA, CABLE DE COBRE CAL10, REGISTROS, HERRAMIENTA, MANO DE OBRA ESPECIALIZADA Y TODO LO NECESARIO PARA SU EJECUCIÓN.</t>
  </si>
  <si>
    <t>SUMINISTRO E INSTALACIÓN DE GABINETE A PRUEBA DE VAPOR 2X20W MARCA TECNOLITE O SIMILAR, INCLUYE: MONTAJE DE GABINETE, MATERIAL MISCELÁNEO, MANO DE OBRA ESPECIALIZADA Y TODO LO NECESARIO PARA SU EJECUCIÓN.</t>
  </si>
  <si>
    <t>SUMINISTRO E INSTALACIÓN DE REFLECTOR 200W MARCA TECNOLITE O SIMILAR, INCLUYE: MONTAJE, TORNILLERÍA MATERIAL MISCELÁNEO, MANO DE OBRA ESPECIALIZADA Y TODO LO NECESARIO PARA SU EJECUCIÓN.</t>
  </si>
  <si>
    <t>SUMINISTRO E INSTALACIÓN DE LUMINARIA CON POSTE DE 5 M 70W; INCLUYE; FLETE, MONTAJE, HERRAMIENTA, CONEXIONES, MANO DE OBRA ESPECIALIZADA Y TODO LO NECESARIO PARA SU CORRECTA EJECUCIÓN.</t>
  </si>
  <si>
    <t>SUMINISTRO E INSTALACIÓN DE REGISTRO DE CONCRETO PREFABRICADO 40X40X60, INCLUYE: MONTAJE, EXCAVACIÓN, NIVELACIÓN Y COMPACTACIÓN, FLETE, HERRAMIENTA MENOR, MANO DE OBRA ESPECIALIZADA.</t>
  </si>
  <si>
    <t>SUMINISTRO E INSTALACIÓN DE REGISTRO PREFABRICADO DE CONCRETO PARA BAJA TENSIÓN, DE 0.66 X 1.00 X 0.75 M, CON TAPA DE MATERIAL CONCRETO SEGÚN NORMA CFE RBTB-2. INCLUYE; INDICADORES DE TRAYECTORIAS, SELLA DUCTO, EXCAVACIÓN, FLETE DE TRASLADO, MANIOBRAS CON GRÚA, RELLENO Y NIVELACIÓN, INCLUYE PERSONAL ESPECIALIZADO, HERRAMIENTAS, ROTULADO EN REGISTROS.</t>
  </si>
  <si>
    <t>SUMINISTRO E INSTALACIÓN DE DUCTO PAD RD19 2", INCLUYE: MONTAJE, EXCAVACIÓN, FLETE, HERRAMIENTA MENOR, MANO DE OBRA ESPECIALIZADA.</t>
  </si>
  <si>
    <t>H2</t>
  </si>
  <si>
    <t>I</t>
  </si>
  <si>
    <t>SIOP-135</t>
  </si>
  <si>
    <t>SIOP-136</t>
  </si>
  <si>
    <t>SIOP-137</t>
  </si>
  <si>
    <t>SIOP-138</t>
  </si>
  <si>
    <t>SIOP-139</t>
  </si>
  <si>
    <t>SIOP-140</t>
  </si>
  <si>
    <t>SIOP-141</t>
  </si>
  <si>
    <t>SIOP-142</t>
  </si>
  <si>
    <t>SIOP-143</t>
  </si>
  <si>
    <t>SIOP-144</t>
  </si>
  <si>
    <t>SIOP-145</t>
  </si>
  <si>
    <t>SIOP-146</t>
  </si>
  <si>
    <t>SIOP-147</t>
  </si>
  <si>
    <t>SIOP-148</t>
  </si>
  <si>
    <t>SIOP-149</t>
  </si>
  <si>
    <t>SIOP-150</t>
  </si>
  <si>
    <t>SIOP-151</t>
  </si>
  <si>
    <t>SIOP-152</t>
  </si>
  <si>
    <t>SIOP-153</t>
  </si>
  <si>
    <t>SERVICIOS GENERALES</t>
  </si>
  <si>
    <t>EXPEDIENTE</t>
  </si>
  <si>
    <t>MANUAL</t>
  </si>
  <si>
    <t>PROGRAMACIÓN Y PUESTA EN MARCHA</t>
  </si>
  <si>
    <t xml:space="preserve">ACTUALIZACION DE CALCULO DE CORTO CIRCUITO, COORDINACION DE PROTECCIONES, ACTUALIZACIÓN DE DIAGRAMA UNIFILAR, DICHO ESTUDIO INCLUYE: DEFINICIÓN DEL SISTEMA ELÉCTRICO QUE SE ANALIZA, CON NIVELES DE TENSIÓN, TRANSFORMADORES, CABLES, BARRAS, GENERADORES Y MOTORES,  RECOLECCIÓN DE DATOS ELÉCTRICOS: IMPEDANCIAS, POTENCIAS, TENSIONES, X/R, LONGITUDES DE CABLES Y CONTRIBUCIÓN DE MOTORES O GENERADORES,  MODELO UNIFILAR O DIAGRAMA EQUIVALENTE DE LA INSTALACIÓN,  IDENTIFICACIÓN DE LOS PUNTOS DE FALLA DONDE SE EVALÚA LA CORRIENTE, CÁLCULO DE CORRIENTES DE CORTOCIRCUITO MÁXIMAS Y MÍNIMAS, RESULTADOS POR BARRA O PUNTO DE ANÁLISIS, NORMALMENTE EN AMPERES O KA.,  VERIFICACIÓN DE EQUIPOS: CAPACIDAD INTERRUPTIVA DE BREAKERS, CAPACIDAD DE CIERRE, SOPORTABILIDAD TÉRMICA Y MECÁNICA DE BARRAS, CABLES Y PROTECCIONES, RECOMENDACIONES SI ALGÚN EQUIPO QUEDA SUBDIMENSIONADO O NO CUMPLE, INCLUYE MANO DE OBRA ESPECIALIZADA Y EQUIPOS ESPECIALIZADOS.
</t>
  </si>
  <si>
    <t>ESTUDIO</t>
  </si>
  <si>
    <t>ELABORACIÓN DE MANUAL DE OPERACIÓN Y MANTENIMIENTO DE EQUIPO DE BOMBEO Y CONTROL DE ARRANQUE Y PROTECCIONES, INCLUYE: CAPACITACIÓN TEÓRICA Y PRÁCTICA DE LAS DIFERENTES TÉCNOLOGIAS CON LAS QUE SE ELABORÓ Y EJECUTÓ LA OBRA EN EL SISTEMA DE BOMBEO</t>
  </si>
  <si>
    <t>ELABORACIÓN DE EXPEDIENTE TÉCNICO IMPRESO Y EDITABLE CAD/PDF, INCLUYE: ELABORACIÓN DE PLANOS "AS-BUILT" FINALES, LEVANTAMIENTO TÉCNICO EN SITIO, MEMORIAS DE CÁLCULO, ACTUALIZACIÓN Y DIGITALIZACIÓN DEL PROYECTO EJECUTIVO (ACOMETIDA EN MT, SECCIONADOR, SUBESTACIÓN COMPACTA, TRANSFORMADORES, TABLEROS, REDES DE FUERZA, CONTACTOS Y ALUMBRADO), DIAGRAMA UNIFILAR GENERAL, CUADRO DE CARGAS, TRAYECTORIA DE CANALIZACIONES.</t>
  </si>
  <si>
    <t>PROGRAMACIÓN Y PARAMETRIZACIÓN DE RELEVADORES DE PROTECCIÓN MULTIFUNCIÓN, INCLUYE: PRUEBAS DE INYECCIÓN SECUNDARIA, ELÉCTRICAS DE CAMPO, VERIFICACIÓN DE ENCLAVAMIENTOS, LÓGICA DE CONTROL, PARAMETRIZACIÓN INTEGRAL PARA TABLERO DE MEDIA TENSIÓN TIPO METAL ENCLOSED DE 5 MÓDULOS, ACTUALIZACIÓN DE MEMORIA DE CÁLCULO DE CORRIENTES DE CORTOCIRCUITO (SIMÉTTRICA/ASIMÉTRICA), ESTUDIO DE COORDINACIÓN DE PROTECCIONES CON AJUSTE Y SELECCIÓN DE CURVAS DE DISPARO, EQUIPO DE PRUEBA CALIBRADO, PERSONAL ESPECIALIZADO, CONSUMIBLES Y ENTREGA DE REPORTE TÉCNICO FINAL.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</si>
</sst>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quot;$&quot;* #,##0.00_-;&quot;-$&quot;* #,##0.00_-;_-&quot;$&quot;* \-??_-;_-@_-"/>
    <numFmt numFmtId="165" formatCode="_-[$€-2]* #,##0.00_-;\-[$€-2]* #,##0.00_-;_-[$€-2]* \-??_-"/>
    <numFmt numFmtId="166" formatCode="&quot;$&quot;#,##0.00;[Red]&quot;-$&quot;#,##0.00"/>
    <numFmt numFmtId="167" formatCode="&quot;SIOP-&quot;000"/>
    <numFmt numFmtId="168" formatCode="&quot;$&quot;#,##0.00"/>
    <numFmt numFmtId="169" formatCode="#,##0.0000000"/>
    <numFmt numFmtId="170" formatCode="0.000"/>
  </numFmts>
  <fonts count="23">
    <font>
      <sz val="11"/>
      <color rgb="FF000000"/>
      <name val="Calibri"/>
      <family val="2"/>
      <charset val="-122"/>
    </font>
    <font>
      <sz val="10"/>
      <color theme="1"/>
      <name val="Arial"/>
      <family val="2"/>
    </font>
    <font>
      <sz val="11"/>
      <name val="Calibri"/>
      <family val="2"/>
    </font>
    <font>
      <sz val="10"/>
      <name val="Calibri"/>
      <family val="2"/>
    </font>
    <font>
      <sz val="10"/>
      <color rgb="FF000000"/>
      <name val="Calibri"/>
      <family val="2"/>
    </font>
    <font>
      <b/>
      <sz val="11"/>
      <name val="Calibri"/>
      <family val="2"/>
    </font>
    <font>
      <b/>
      <sz val="10"/>
      <name val="Calibri"/>
      <family val="2"/>
    </font>
    <font>
      <b/>
      <sz val="18"/>
      <name val="Calibri"/>
      <family val="2"/>
    </font>
    <font>
      <b/>
      <sz val="10"/>
      <color rgb="FF000000"/>
      <name val="Calibri"/>
      <family val="2"/>
    </font>
    <font>
      <b/>
      <sz val="10"/>
      <color rgb="FF5B9BD5"/>
      <name val="Calibri"/>
      <family val="2"/>
    </font>
    <font>
      <b/>
      <sz val="10"/>
      <color rgb="FF006600"/>
      <name val="Calibri"/>
      <family val="2"/>
    </font>
    <font>
      <sz val="10"/>
      <color rgb="FF006600"/>
      <name val="Calibri"/>
      <family val="2"/>
    </font>
    <font>
      <sz val="10"/>
      <name val="Arial"/>
      <family val="2"/>
    </font>
    <font>
      <sz val="8"/>
      <name val="Arial"/>
      <family val="2"/>
    </font>
    <font>
      <sz val="8"/>
      <color rgb="FF000000"/>
      <name val="Arial"/>
      <family val="2"/>
    </font>
    <font>
      <sz val="11"/>
      <color theme="0"/>
      <name val="Calibri"/>
      <family val="2"/>
      <scheme val="minor"/>
    </font>
    <font>
      <b/>
      <sz val="12"/>
      <name val="Calibri"/>
      <family val="2"/>
      <scheme val="minor"/>
    </font>
    <font>
      <b/>
      <sz val="10"/>
      <name val="Calibri"/>
      <family val="2"/>
      <scheme val="minor"/>
    </font>
    <font>
      <b/>
      <sz val="10"/>
      <color rgb="FF006600"/>
      <name val="Calibri"/>
      <family val="2"/>
      <scheme val="minor"/>
    </font>
    <font>
      <b/>
      <sz val="10"/>
      <color rgb="FF0000CC"/>
      <name val="Calibri"/>
      <family val="2"/>
      <scheme val="minor"/>
    </font>
    <font>
      <sz val="10"/>
      <color rgb="FF006600"/>
      <name val="Calibri"/>
      <family val="2"/>
      <scheme val="minor"/>
    </font>
    <font>
      <sz val="10"/>
      <name val="Calibri"/>
      <family val="2"/>
      <scheme val="minor"/>
    </font>
    <font>
      <b/>
      <sz val="8"/>
      <color rgb="FF0000CC"/>
      <name val="Arial"/>
      <family val="2"/>
    </font>
  </fonts>
  <fills count="4">
    <fill>
      <patternFill patternType="none"/>
    </fill>
    <fill>
      <patternFill patternType="gray125"/>
    </fill>
    <fill>
      <patternFill patternType="solid">
        <fgColor rgb="FF369443"/>
        <bgColor indexed="64"/>
      </patternFill>
    </fill>
    <fill>
      <patternFill patternType="solid">
        <fgColor theme="0" tint="-0.249939993023872"/>
        <bgColor indexed="64"/>
      </patternFill>
    </fill>
  </fills>
  <borders count="14">
    <border>
      <left/>
      <right/>
      <top/>
      <bottom/>
      <diagonal/>
    </border>
    <border>
      <left style="medium">
        <color auto="1"/>
      </left>
      <right style="medium">
        <color auto="1"/>
      </right>
      <top style="medium">
        <color auto="1"/>
      </top>
      <bottom/>
    </border>
    <border>
      <left style="medium">
        <color auto="1"/>
      </left>
      <right style="medium">
        <color auto="1"/>
      </right>
      <top/>
      <bottom/>
    </border>
    <border>
      <left style="medium">
        <color auto="1"/>
      </left>
      <right/>
      <top/>
      <bottom/>
    </border>
    <border>
      <left style="medium">
        <color auto="1"/>
      </left>
      <right/>
      <top style="medium">
        <color auto="1"/>
      </top>
      <bottom/>
    </border>
    <border>
      <left/>
      <right style="medium">
        <color auto="1"/>
      </right>
      <top/>
      <bottom/>
    </border>
    <border>
      <left/>
      <right style="medium">
        <color auto="1"/>
      </right>
      <top style="medium">
        <color auto="1"/>
      </top>
      <bottom/>
    </border>
    <border>
      <left/>
      <right style="medium">
        <color auto="1"/>
      </right>
      <top/>
      <bottom style="medium">
        <color auto="1"/>
      </bottom>
    </border>
    <border>
      <left style="medium">
        <color auto="1"/>
      </left>
      <right style="medium">
        <color auto="1"/>
      </right>
      <top/>
      <bottom style="medium">
        <color auto="1"/>
      </bottom>
    </border>
    <border>
      <left style="medium">
        <color rgb="FF333F48"/>
      </left>
      <right/>
      <top style="medium">
        <color rgb="FF333F48"/>
      </top>
      <bottom style="medium">
        <color rgb="FF333F48"/>
      </bottom>
    </border>
    <border>
      <left/>
      <right/>
      <top style="medium">
        <color rgb="FF333F48"/>
      </top>
      <bottom style="medium">
        <color rgb="FF333F48"/>
      </bottom>
    </border>
    <border>
      <left/>
      <right style="thin">
        <color rgb="FF333F48"/>
      </right>
      <top style="medium">
        <color rgb="FF333F48"/>
      </top>
      <bottom style="medium">
        <color rgb="FF333F48"/>
      </bottom>
    </border>
    <border>
      <left style="medium">
        <color auto="1"/>
      </left>
      <right/>
      <top/>
      <bottom style="medium">
        <color auto="1"/>
      </bottom>
    </border>
    <border>
      <left/>
      <right/>
      <top/>
      <bottom style="medium">
        <color auto="1"/>
      </bottom>
    </border>
  </borders>
  <cellStyleXfs count="33">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64" fontId="0" fillId="0" borderId="0" applyBorder="0" applyProtection="0">
      <alignment/>
    </xf>
    <xf numFmtId="0" fontId="12" fillId="0" borderId="0">
      <alignment/>
      <protection/>
    </xf>
    <xf numFmtId="164" fontId="0" fillId="0" borderId="0" applyBorder="0" applyProtection="0">
      <alignment/>
    </xf>
    <xf numFmtId="0" fontId="12" fillId="0" borderId="0">
      <alignment/>
      <protection/>
    </xf>
    <xf numFmtId="0" fontId="12" fillId="0" borderId="0">
      <alignment/>
      <protection/>
    </xf>
    <xf numFmtId="165" fontId="12" fillId="0" borderId="0">
      <alignment/>
      <protection/>
    </xf>
    <xf numFmtId="0" fontId="12" fillId="0" borderId="0">
      <alignment/>
      <protection/>
    </xf>
    <xf numFmtId="0" fontId="12" fillId="0" borderId="0">
      <alignment/>
      <protection/>
    </xf>
    <xf numFmtId="0" fontId="12" fillId="0" borderId="0">
      <alignment/>
      <protection/>
    </xf>
    <xf numFmtId="164" fontId="0" fillId="0" borderId="0" applyBorder="0" applyProtection="0">
      <alignment/>
    </xf>
    <xf numFmtId="164" fontId="0" fillId="0" borderId="0" applyBorder="0" applyProtection="0">
      <alignment/>
    </xf>
    <xf numFmtId="0" fontId="12" fillId="0" borderId="0">
      <alignment/>
      <protection/>
    </xf>
    <xf numFmtId="0" fontId="0" fillId="0" borderId="0">
      <alignment/>
      <protection/>
    </xf>
  </cellStyleXfs>
  <cellXfs count="111">
    <xf numFmtId="0" fontId="0" fillId="0" borderId="0" xfId="0"/>
    <xf numFmtId="0" fontId="2" fillId="0" borderId="0" xfId="28" applyFont="1" applyAlignment="1">
      <alignment vertical="top"/>
      <protection/>
    </xf>
    <xf numFmtId="0" fontId="3" fillId="0" borderId="0" xfId="28" applyFont="1" applyAlignment="1">
      <alignment vertical="top"/>
      <protection/>
    </xf>
    <xf numFmtId="0" fontId="2" fillId="0" borderId="0" xfId="23" applyFont="1" applyAlignment="1">
      <alignment horizontal="center" vertical="center"/>
      <protection/>
    </xf>
    <xf numFmtId="0" fontId="4" fillId="0" borderId="0" xfId="0" applyFont="1"/>
    <xf numFmtId="0" fontId="0" fillId="0" borderId="0" xfId="0" applyAlignment="1">
      <alignment horizontal="justify"/>
    </xf>
    <xf numFmtId="0" fontId="5" fillId="0" borderId="1" xfId="28" applyFont="1" applyBorder="1" applyAlignment="1">
      <alignment horizontal="justify" vertical="top"/>
      <protection/>
    </xf>
    <xf numFmtId="0" fontId="5" fillId="0" borderId="2" xfId="28" applyFont="1" applyBorder="1" applyAlignment="1">
      <alignment horizontal="justify" vertical="top" wrapText="1"/>
      <protection/>
    </xf>
    <xf numFmtId="0" fontId="5" fillId="0" borderId="3" xfId="28" applyFont="1" applyBorder="1" applyAlignment="1">
      <alignment horizontal="center" vertical="top"/>
      <protection/>
    </xf>
    <xf numFmtId="0" fontId="5" fillId="0" borderId="0" xfId="28" applyFont="1" applyAlignment="1">
      <alignment horizontal="center" vertical="top"/>
      <protection/>
    </xf>
    <xf numFmtId="0" fontId="6" fillId="0" borderId="0" xfId="28" applyFont="1" applyAlignment="1">
      <alignment horizontal="justify" vertical="top" wrapText="1"/>
      <protection/>
    </xf>
    <xf numFmtId="0" fontId="5" fillId="0" borderId="4" xfId="28" applyFont="1" applyBorder="1" applyAlignment="1">
      <alignment horizontal="justify" vertical="top"/>
      <protection/>
    </xf>
    <xf numFmtId="0" fontId="6" fillId="0" borderId="1" xfId="28" applyFont="1" applyBorder="1" applyAlignment="1">
      <alignment horizontal="center" vertical="top"/>
      <protection/>
    </xf>
    <xf numFmtId="0" fontId="3" fillId="0" borderId="0" xfId="28" applyFont="1" applyAlignment="1">
      <alignment horizontal="justify" vertical="top"/>
      <protection/>
    </xf>
    <xf numFmtId="0" fontId="5" fillId="0" borderId="0" xfId="28" applyFont="1" applyAlignment="1">
      <alignment vertical="top"/>
      <protection/>
    </xf>
    <xf numFmtId="0" fontId="5" fillId="0" borderId="0" xfId="28" applyFont="1" applyAlignment="1">
      <alignment horizontal="justify" vertical="top"/>
      <protection/>
    </xf>
    <xf numFmtId="166" fontId="6" fillId="0" borderId="0" xfId="28" applyNumberFormat="1" applyFont="1" applyAlignment="1">
      <alignment horizontal="justify" vertical="top" wrapText="1"/>
      <protection/>
    </xf>
    <xf numFmtId="166" fontId="6" fillId="0" borderId="0" xfId="28" applyNumberFormat="1" applyFont="1" applyAlignment="1">
      <alignment horizontal="right" vertical="top" wrapText="1"/>
      <protection/>
    </xf>
    <xf numFmtId="49" fontId="10" fillId="0" borderId="0" xfId="0" applyNumberFormat="1" applyFont="1" applyAlignment="1">
      <alignment horizontal="left" vertical="top" shrinkToFit="1"/>
    </xf>
    <xf numFmtId="4" fontId="11" fillId="0" borderId="0" xfId="0" applyNumberFormat="1" applyFont="1" applyAlignment="1">
      <alignment horizontal="center" vertical="top" wrapText="1"/>
    </xf>
    <xf numFmtId="4" fontId="10" fillId="0" borderId="0" xfId="0" applyNumberFormat="1" applyFont="1" applyAlignment="1">
      <alignment horizontal="right" vertical="top" shrinkToFit="1"/>
    </xf>
    <xf numFmtId="49" fontId="10" fillId="0" borderId="0" xfId="0" applyNumberFormat="1" applyFont="1" applyAlignment="1">
      <alignment horizontal="justify" vertical="top" wrapText="1"/>
    </xf>
    <xf numFmtId="166" fontId="10" fillId="0" borderId="0" xfId="0" applyNumberFormat="1" applyFont="1" applyAlignment="1">
      <alignment horizontal="right" vertical="top" wrapText="1"/>
    </xf>
    <xf numFmtId="0" fontId="3" fillId="0" borderId="0" xfId="28" applyFont="1" applyAlignment="1">
      <alignment horizontal="center" vertical="top"/>
      <protection/>
    </xf>
    <xf numFmtId="4" fontId="3" fillId="0" borderId="0" xfId="28" applyNumberFormat="1" applyFont="1" applyAlignment="1">
      <alignment vertical="top"/>
      <protection/>
    </xf>
    <xf numFmtId="168" fontId="3" fillId="0" borderId="0" xfId="20" applyNumberFormat="1" applyFont="1" applyBorder="1" applyAlignment="1" applyProtection="1">
      <alignment vertical="top"/>
      <protection/>
    </xf>
    <xf numFmtId="168" fontId="4" fillId="0" borderId="0" xfId="0" applyNumberFormat="1" applyFont="1" applyAlignment="1">
      <alignment horizontal="right" vertical="top"/>
    </xf>
    <xf numFmtId="0" fontId="3" fillId="0" borderId="0" xfId="0" applyFont="1" applyAlignment="1">
      <alignment horizontal="justify" vertical="top" wrapText="1"/>
    </xf>
    <xf numFmtId="0" fontId="6" fillId="0" borderId="0" xfId="28" applyFont="1" applyAlignment="1">
      <alignment horizontal="justify" vertical="top"/>
      <protection/>
    </xf>
    <xf numFmtId="0" fontId="5" fillId="0" borderId="5" xfId="28" applyFont="1" applyBorder="1" applyAlignment="1">
      <alignment horizontal="center" vertical="top" wrapText="1"/>
      <protection/>
    </xf>
    <xf numFmtId="14" fontId="2" fillId="0" borderId="6" xfId="28" applyNumberFormat="1" applyFont="1" applyBorder="1" applyAlignment="1">
      <alignment horizontal="left" vertical="top" wrapText="1"/>
      <protection/>
    </xf>
    <xf numFmtId="14" fontId="2" fillId="0" borderId="5" xfId="28" applyNumberFormat="1" applyFont="1" applyBorder="1" applyAlignment="1">
      <alignment horizontal="left" vertical="top" wrapText="1"/>
      <protection/>
    </xf>
    <xf numFmtId="0" fontId="2" fillId="0" borderId="5" xfId="28" applyFont="1" applyBorder="1" applyAlignment="1">
      <alignment horizontal="left" vertical="top" wrapText="1"/>
      <protection/>
    </xf>
    <xf numFmtId="14" fontId="2" fillId="0" borderId="7" xfId="28" applyNumberFormat="1" applyFont="1" applyBorder="1" applyAlignment="1">
      <alignment horizontal="left" vertical="top" wrapText="1"/>
      <protection/>
    </xf>
    <xf numFmtId="0" fontId="3" fillId="0" borderId="0" xfId="28" applyFont="1" applyAlignment="1">
      <alignment vertical="top" wrapText="1"/>
      <protection/>
    </xf>
    <xf numFmtId="0" fontId="5" fillId="0" borderId="0" xfId="28" applyFont="1" applyAlignment="1">
      <alignment vertical="top" wrapText="1"/>
      <protection/>
    </xf>
    <xf numFmtId="4" fontId="10" fillId="0" borderId="0" xfId="0" applyNumberFormat="1" applyFont="1" applyAlignment="1">
      <alignment horizontal="center" vertical="top" wrapText="1"/>
    </xf>
    <xf numFmtId="0" fontId="0" fillId="0" borderId="0" xfId="0" applyAlignment="1">
      <alignment wrapText="1"/>
    </xf>
    <xf numFmtId="4" fontId="13" fillId="0" borderId="0" xfId="0" applyNumberFormat="1" applyFont="1" applyAlignment="1">
      <alignment horizontal="center" vertical="top" wrapText="1"/>
    </xf>
    <xf numFmtId="168" fontId="14" fillId="0" borderId="0" xfId="0" applyNumberFormat="1" applyFont="1" applyAlignment="1">
      <alignment horizontal="right" vertical="top"/>
    </xf>
    <xf numFmtId="0" fontId="13" fillId="0" borderId="0" xfId="28" applyFont="1" applyAlignment="1">
      <alignment vertical="top"/>
      <protection/>
    </xf>
    <xf numFmtId="0" fontId="2" fillId="0" borderId="1" xfId="28" applyFont="1" applyBorder="1" applyAlignment="1">
      <alignment horizontal="left" vertical="top"/>
      <protection/>
    </xf>
    <xf numFmtId="0" fontId="2" fillId="0" borderId="2" xfId="28" applyFont="1" applyBorder="1" applyAlignment="1">
      <alignment horizontal="left" vertical="top"/>
      <protection/>
    </xf>
    <xf numFmtId="0" fontId="2" fillId="0" borderId="8" xfId="28" applyFont="1" applyBorder="1" applyAlignment="1">
      <alignment horizontal="left" vertical="top"/>
      <protection/>
    </xf>
    <xf numFmtId="0" fontId="3" fillId="0" borderId="0" xfId="28" applyFont="1" applyAlignment="1">
      <alignment horizontal="left" vertical="top"/>
      <protection/>
    </xf>
    <xf numFmtId="0" fontId="5" fillId="0" borderId="0" xfId="28" applyFont="1" applyAlignment="1">
      <alignment horizontal="left" vertical="top"/>
      <protection/>
    </xf>
    <xf numFmtId="49" fontId="3" fillId="0" borderId="0" xfId="28" applyNumberFormat="1" applyFont="1" applyAlignment="1">
      <alignment horizontal="left" vertical="top"/>
      <protection/>
    </xf>
    <xf numFmtId="167" fontId="3" fillId="0" borderId="0" xfId="28" applyNumberFormat="1" applyFont="1" applyAlignment="1">
      <alignment horizontal="left" vertical="top"/>
      <protection/>
    </xf>
    <xf numFmtId="0" fontId="0" fillId="0" borderId="0" xfId="0" applyAlignment="1">
      <alignment horizontal="left"/>
    </xf>
    <xf numFmtId="0" fontId="5" fillId="0" borderId="1" xfId="28" applyFont="1" applyBorder="1" applyAlignment="1">
      <alignment vertical="top"/>
      <protection/>
    </xf>
    <xf numFmtId="0" fontId="5" fillId="0" borderId="2" xfId="28" applyFont="1" applyBorder="1" applyAlignment="1">
      <alignment vertical="top"/>
      <protection/>
    </xf>
    <xf numFmtId="0" fontId="5" fillId="0" borderId="8" xfId="28" applyFont="1" applyBorder="1" applyAlignment="1">
      <alignment vertical="top"/>
      <protection/>
    </xf>
    <xf numFmtId="169" fontId="3" fillId="0" borderId="0" xfId="28" applyNumberFormat="1" applyFont="1" applyAlignment="1">
      <alignment vertical="top"/>
      <protection/>
    </xf>
    <xf numFmtId="0" fontId="15" fillId="2" borderId="9" xfId="32" applyFont="1" applyFill="1" applyBorder="1" applyAlignment="1">
      <alignment horizontal="center" vertical="center" wrapText="1"/>
      <protection/>
    </xf>
    <xf numFmtId="0" fontId="15" fillId="2" borderId="10" xfId="32" applyFont="1" applyFill="1" applyBorder="1" applyAlignment="1">
      <alignment horizontal="center" vertical="center" wrapText="1"/>
      <protection/>
    </xf>
    <xf numFmtId="0" fontId="15" fillId="2" borderId="11" xfId="32" applyFont="1" applyFill="1" applyBorder="1" applyAlignment="1">
      <alignment horizontal="center" vertical="center" wrapText="1"/>
      <protection/>
    </xf>
    <xf numFmtId="0" fontId="16" fillId="3" borderId="0" xfId="23" applyFont="1" applyFill="1" applyAlignment="1">
      <alignment vertical="top"/>
      <protection/>
    </xf>
    <xf numFmtId="0" fontId="17" fillId="3" borderId="0" xfId="23" applyFont="1" applyFill="1" applyAlignment="1">
      <alignment horizontal="center" vertical="top"/>
      <protection/>
    </xf>
    <xf numFmtId="0" fontId="16" fillId="3" borderId="0" xfId="23" applyFont="1" applyFill="1" applyAlignment="1">
      <alignment horizontal="center" vertical="top"/>
      <protection/>
    </xf>
    <xf numFmtId="170" fontId="16" fillId="3" borderId="0" xfId="23" applyNumberFormat="1" applyFont="1" applyFill="1" applyAlignment="1">
      <alignment vertical="top"/>
      <protection/>
    </xf>
    <xf numFmtId="0" fontId="15" fillId="2" borderId="0" xfId="32" applyFont="1" applyFill="1" applyAlignment="1">
      <alignment horizontal="center" vertical="center" wrapText="1"/>
      <protection/>
    </xf>
    <xf numFmtId="0" fontId="15" fillId="2" borderId="0" xfId="32" applyFont="1" applyFill="1" applyAlignment="1">
      <alignment horizontal="left" vertical="center" wrapText="1"/>
      <protection/>
    </xf>
    <xf numFmtId="168" fontId="15" fillId="2" borderId="0" xfId="32" applyNumberFormat="1" applyFont="1" applyFill="1" applyAlignment="1">
      <alignment horizontal="right" vertical="center" wrapText="1"/>
      <protection/>
    </xf>
    <xf numFmtId="0" fontId="18" fillId="0" borderId="0" xfId="23" applyFont="1" applyAlignment="1">
      <alignment horizontal="justify" vertical="top"/>
      <protection/>
    </xf>
    <xf numFmtId="168" fontId="18" fillId="0" borderId="0" xfId="20" applyNumberFormat="1" applyFont="1" applyAlignment="1">
      <alignment vertical="top"/>
    </xf>
    <xf numFmtId="0" fontId="13" fillId="0" borderId="0" xfId="23" applyFont="1" applyAlignment="1">
      <alignment horizontal="center" vertical="top"/>
      <protection/>
    </xf>
    <xf numFmtId="168" fontId="13" fillId="0" borderId="0" xfId="29" applyNumberFormat="1" applyFont="1" applyBorder="1" applyAlignment="1" applyProtection="1">
      <alignment vertical="top"/>
      <protection/>
    </xf>
    <xf numFmtId="0" fontId="8" fillId="0" borderId="0" xfId="23" applyFont="1" applyAlignment="1">
      <alignment horizontal="left" vertical="top"/>
      <protection/>
    </xf>
    <xf numFmtId="0" fontId="8" fillId="0" borderId="0" xfId="23" applyFont="1" applyAlignment="1">
      <alignment horizontal="justify" vertical="top"/>
      <protection/>
    </xf>
    <xf numFmtId="49" fontId="9" fillId="0" borderId="0" xfId="23" applyNumberFormat="1" applyFont="1" applyAlignment="1">
      <alignment horizontal="center" vertical="top" wrapText="1"/>
      <protection/>
    </xf>
    <xf numFmtId="166" fontId="8" fillId="0" borderId="0" xfId="0" applyNumberFormat="1" applyFont="1" applyAlignment="1">
      <alignment horizontal="right" vertical="top" wrapText="1"/>
    </xf>
    <xf numFmtId="4" fontId="13" fillId="0" borderId="0" xfId="23" applyNumberFormat="1" applyFont="1" applyAlignment="1">
      <alignment horizontal="right" vertical="top"/>
      <protection/>
    </xf>
    <xf numFmtId="0" fontId="20" fillId="0" borderId="0" xfId="23" applyFont="1" applyAlignment="1">
      <alignment horizontal="center" vertical="top" wrapText="1"/>
      <protection/>
    </xf>
    <xf numFmtId="49" fontId="19" fillId="0" borderId="0" xfId="23" applyNumberFormat="1" applyFont="1" applyAlignment="1">
      <alignment horizontal="left" vertical="top"/>
      <protection/>
    </xf>
    <xf numFmtId="0" fontId="5" fillId="0" borderId="0" xfId="23" applyFont="1" applyAlignment="1">
      <alignment vertical="top"/>
      <protection/>
    </xf>
    <xf numFmtId="49" fontId="21" fillId="0" borderId="0" xfId="23" applyNumberFormat="1" applyFont="1" applyAlignment="1">
      <alignment horizontal="left" vertical="top"/>
      <protection/>
    </xf>
    <xf numFmtId="4" fontId="21" fillId="0" borderId="0" xfId="23" applyNumberFormat="1" applyFont="1" applyAlignment="1">
      <alignment horizontal="right" vertical="top"/>
      <protection/>
    </xf>
    <xf numFmtId="0" fontId="22" fillId="0" borderId="0" xfId="23" applyFont="1" applyAlignment="1">
      <alignment horizontal="justify" vertical="top"/>
      <protection/>
    </xf>
    <xf numFmtId="4" fontId="17" fillId="0" borderId="0" xfId="23" applyNumberFormat="1" applyFont="1" applyAlignment="1">
      <alignment horizontal="center" vertical="top"/>
      <protection/>
    </xf>
    <xf numFmtId="168" fontId="19" fillId="0" borderId="0" xfId="22" applyNumberFormat="1" applyFont="1" applyAlignment="1">
      <alignment vertical="top"/>
    </xf>
    <xf numFmtId="4" fontId="13" fillId="0" borderId="0" xfId="0" applyNumberFormat="1" applyFont="1" applyAlignment="1">
      <alignment horizontal="center" vertical="top"/>
    </xf>
    <xf numFmtId="0" fontId="21" fillId="0" borderId="0" xfId="23" applyFont="1" applyAlignment="1">
      <alignment horizontal="center" vertical="top"/>
      <protection/>
    </xf>
    <xf numFmtId="49" fontId="9" fillId="0" borderId="0" xfId="23" applyNumberFormat="1" applyFont="1" applyAlignment="1">
      <alignment horizontal="center" vertical="top"/>
      <protection/>
    </xf>
    <xf numFmtId="166" fontId="8" fillId="0" borderId="0" xfId="0" applyNumberFormat="1" applyFont="1" applyAlignment="1">
      <alignment horizontal="right" vertical="top"/>
    </xf>
    <xf numFmtId="0" fontId="20" fillId="0" borderId="0" xfId="23" applyFont="1" applyAlignment="1">
      <alignment horizontal="center" vertical="top"/>
      <protection/>
    </xf>
    <xf numFmtId="0" fontId="0" fillId="0" borderId="0" xfId="0" applyAlignment="1">
      <alignment vertical="top"/>
    </xf>
    <xf numFmtId="0" fontId="13" fillId="0" borderId="0" xfId="0" applyFont="1" applyAlignment="1">
      <alignment horizontal="left" vertical="top"/>
    </xf>
    <xf numFmtId="0" fontId="18" fillId="0" borderId="0" xfId="23" applyFont="1" applyAlignment="1">
      <alignment horizontal="left" vertical="top"/>
      <protection/>
    </xf>
    <xf numFmtId="0" fontId="22" fillId="0" borderId="0" xfId="23" applyFont="1" applyAlignment="1">
      <alignment horizontal="left" vertical="top"/>
      <protection/>
    </xf>
    <xf numFmtId="0" fontId="13" fillId="0" borderId="0" xfId="0" applyFont="1" applyAlignment="1">
      <alignment horizontal="justify" vertical="top"/>
    </xf>
    <xf numFmtId="0" fontId="13" fillId="0" borderId="0" xfId="0" applyFont="1" applyAlignment="1">
      <alignment horizontal="justify" vertical="top" wrapText="1"/>
    </xf>
    <xf numFmtId="0" fontId="5" fillId="0" borderId="1" xfId="28" applyFont="1" applyBorder="1" applyAlignment="1">
      <alignment horizontal="center" vertical="top"/>
      <protection/>
    </xf>
    <xf numFmtId="0" fontId="7" fillId="0" borderId="8" xfId="23" applyFont="1" applyBorder="1" applyAlignment="1">
      <alignment horizontal="center" vertical="top"/>
      <protection/>
    </xf>
    <xf numFmtId="0" fontId="5" fillId="0" borderId="8" xfId="28" applyFont="1" applyBorder="1" applyAlignment="1">
      <alignment horizontal="justify" vertical="top" wrapText="1"/>
      <protection/>
    </xf>
    <xf numFmtId="14" fontId="5" fillId="0" borderId="4" xfId="28" applyNumberFormat="1" applyFont="1" applyBorder="1" applyAlignment="1">
      <alignment horizontal="right" vertical="top"/>
      <protection/>
    </xf>
    <xf numFmtId="0" fontId="3" fillId="0" borderId="8" xfId="28" applyFont="1" applyBorder="1" applyAlignment="1">
      <alignment horizontal="justify" vertical="top"/>
      <protection/>
    </xf>
    <xf numFmtId="14" fontId="5" fillId="0" borderId="3" xfId="28" applyNumberFormat="1" applyFont="1" applyBorder="1" applyAlignment="1">
      <alignment horizontal="right" vertical="top"/>
      <protection/>
    </xf>
    <xf numFmtId="14" fontId="5" fillId="0" borderId="12" xfId="28" applyNumberFormat="1" applyFont="1" applyBorder="1" applyAlignment="1">
      <alignment horizontal="right" vertical="top"/>
      <protection/>
    </xf>
    <xf numFmtId="0" fontId="15" fillId="2" borderId="0" xfId="32" applyFont="1" applyFill="1" applyAlignment="1">
      <alignment horizontal="center" vertical="center" wrapText="1"/>
      <protection/>
    </xf>
    <xf numFmtId="0" fontId="2" fillId="0" borderId="8" xfId="28" applyFont="1" applyBorder="1" applyAlignment="1">
      <alignment horizontal="justify" vertical="top"/>
      <protection/>
    </xf>
    <xf numFmtId="0" fontId="2" fillId="0" borderId="3" xfId="28" applyFont="1" applyBorder="1" applyAlignment="1">
      <alignment horizontal="center" vertical="top"/>
      <protection/>
    </xf>
    <xf numFmtId="0" fontId="2" fillId="0" borderId="0" xfId="28" applyFont="1" applyAlignment="1">
      <alignment horizontal="center" vertical="top"/>
      <protection/>
    </xf>
    <xf numFmtId="0" fontId="2" fillId="0" borderId="5" xfId="28" applyFont="1" applyBorder="1" applyAlignment="1">
      <alignment horizontal="center" vertical="top"/>
      <protection/>
    </xf>
    <xf numFmtId="0" fontId="2" fillId="0" borderId="12" xfId="28" applyFont="1" applyBorder="1" applyAlignment="1">
      <alignment horizontal="center" vertical="top"/>
      <protection/>
    </xf>
    <xf numFmtId="0" fontId="2" fillId="0" borderId="13" xfId="28" applyFont="1" applyBorder="1" applyAlignment="1">
      <alignment horizontal="center" vertical="top"/>
      <protection/>
    </xf>
    <xf numFmtId="0" fontId="2" fillId="0" borderId="7" xfId="28" applyFont="1" applyBorder="1" applyAlignment="1">
      <alignment horizontal="center" vertical="top"/>
      <protection/>
    </xf>
    <xf numFmtId="0" fontId="5" fillId="0" borderId="2" xfId="28" applyFont="1" applyBorder="1" applyAlignment="1">
      <alignment horizontal="center" vertical="top"/>
      <protection/>
    </xf>
    <xf numFmtId="0" fontId="5" fillId="0" borderId="8" xfId="28" applyFont="1" applyBorder="1" applyAlignment="1">
      <alignment horizontal="center" vertical="top"/>
      <protection/>
    </xf>
    <xf numFmtId="0" fontId="15" fillId="2" borderId="9" xfId="32" applyFont="1" applyFill="1" applyBorder="1" applyAlignment="1">
      <alignment horizontal="center" vertical="center" wrapText="1"/>
      <protection/>
    </xf>
    <xf numFmtId="0" fontId="15" fillId="2" borderId="10" xfId="32" applyFont="1" applyFill="1" applyBorder="1" applyAlignment="1">
      <alignment horizontal="center" vertical="center" wrapText="1"/>
      <protection/>
    </xf>
    <xf numFmtId="0" fontId="15" fillId="2" borderId="11" xfId="32" applyFont="1" applyFill="1" applyBorder="1" applyAlignment="1">
      <alignment horizontal="center" vertical="center" wrapText="1"/>
      <protection/>
    </xf>
  </cellXfs>
  <cellStyles count="19">
    <cellStyle name="Normal" xfId="0" builtinId="0"/>
    <cellStyle name="Percent" xfId="15" builtinId="5"/>
    <cellStyle name="Currency" xfId="16" builtinId="4"/>
    <cellStyle name="Currency [0]" xfId="17" builtinId="7"/>
    <cellStyle name="Comma" xfId="18" builtinId="3"/>
    <cellStyle name="Comma [0]" xfId="19" builtinId="6"/>
    <cellStyle name="Moneda" xfId="20" builtinId="4"/>
    <cellStyle name="Normal 3" xfId="21"/>
    <cellStyle name="Moneda 2 2" xfId="22"/>
    <cellStyle name="Normal 2 2" xfId="23"/>
    <cellStyle name="Normal 2 3" xfId="24"/>
    <cellStyle name="Normal 4 2" xfId="25"/>
    <cellStyle name="Millares 2" xfId="26"/>
    <cellStyle name="Normal 3 2" xfId="27"/>
    <cellStyle name="Normal 2" xfId="28"/>
    <cellStyle name="Moneda 2" xfId="29"/>
    <cellStyle name="Moneda 2 2 2" xfId="30"/>
    <cellStyle name="Normal 2 2 2" xfId="31"/>
    <cellStyle name="Normal 4" xfId="32"/>
  </cellStyles>
  <dxfs count="55">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theme="0"/>
      </font>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9C0006"/>
      <rgbColor rgb="00006600"/>
      <rgbColor rgb="00000080"/>
      <rgbColor rgb="00808000"/>
      <rgbColor rgb="00800080"/>
      <rgbColor rgb="0000953B"/>
      <rgbColor rgb="00C0C0C0"/>
      <rgbColor rgb="00808080"/>
      <rgbColor rgb="005B9BD5"/>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7CE"/>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219075</xdr:colOff>
      <xdr:row>3</xdr:row>
      <xdr:rowOff>19050</xdr:rowOff>
    </xdr:from>
    <xdr:to>
      <xdr:col>0</xdr:col>
      <xdr:colOff>1128117</xdr:colOff>
      <xdr:row>8</xdr:row>
      <xdr:rowOff>23769</xdr:rowOff>
    </xdr:to>
    <xdr:pic>
      <xdr:nvPicPr>
        <xdr:cNvPr id="2" name="Imagen 1">
          <a:extLst>
            <a:ext uri="{FF2B5EF4-FFF2-40B4-BE49-F238E27FC236}">
              <a16:creationId xmlns:a16="http://schemas.microsoft.com/office/drawing/2014/main" id="{5f4e4c47-31f4-4cf5-8310-a53a2105c8c2}"/>
            </a:ext>
          </a:extLst>
        </xdr:cNvPr>
        <xdr:cNvPicPr>
          <a:picLocks noChangeAspect="1"/>
        </xdr:cNvPicPr>
      </xdr:nvPicPr>
      <xdr:blipFill>
        <a:blip r:embed="rId1"/>
        <a:stretch>
          <a:fillRect/>
        </a:stretch>
      </xdr:blipFill>
      <xdr:spPr>
        <a:xfrm>
          <a:off x="219075" y="581025"/>
          <a:ext cx="904875" cy="942975"/>
        </a:xfrm>
        <a:prstGeom prst="rect"/>
      </xdr:spPr>
    </xdr:pic>
    <xdr:clientData/>
  </xdr:twoCellAnchor>
  <xdr:twoCellAnchor editAs="oneCell">
    <xdr:from>
      <xdr:col>6</xdr:col>
      <xdr:colOff>58875</xdr:colOff>
      <xdr:row>3</xdr:row>
      <xdr:rowOff>171330</xdr:rowOff>
    </xdr:from>
    <xdr:to>
      <xdr:col>6</xdr:col>
      <xdr:colOff>1554300</xdr:colOff>
      <xdr:row>5</xdr:row>
      <xdr:rowOff>137512</xdr:rowOff>
    </xdr:to>
    <xdr:pic>
      <xdr:nvPicPr>
        <xdr:cNvPr id="3" name="Imagen 2">
          <a:extLst>
            <a:ext uri="{FF2B5EF4-FFF2-40B4-BE49-F238E27FC236}">
              <a16:creationId xmlns:a16="http://schemas.microsoft.com/office/drawing/2014/main" id="{61058613-d800-41c3-a594-af11a481e1f0}"/>
            </a:ext>
          </a:extLst>
        </xdr:cNvPr>
        <xdr:cNvPicPr>
          <a:picLocks noChangeAspect="1"/>
        </xdr:cNvPicPr>
      </xdr:nvPicPr>
      <xdr:blipFill>
        <a:blip r:embed="rId2"/>
        <a:stretch>
          <a:fillRect/>
        </a:stretch>
      </xdr:blipFill>
      <xdr:spPr>
        <a:xfrm>
          <a:off x="10077450" y="733425"/>
          <a:ext cx="1495425" cy="361950"/>
        </a:xfrm>
        <a:prstGeom prst="rec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E2D0400-A27F-4A80-B706-0C74ED8582A0}">
  <sheetPr codeName="Hoja3">
    <pageSetUpPr fitToPage="1"/>
  </sheetPr>
  <dimension ref="A1:G235"/>
  <sheetViews>
    <sheetView showGridLines="0" tabSelected="1" view="pageBreakPreview" zoomScaleNormal="100" zoomScaleSheetLayoutView="100" workbookViewId="0" topLeftCell="A1">
      <selection pane="topLeft" activeCell="B198" sqref="B198"/>
    </sheetView>
  </sheetViews>
  <sheetFormatPr defaultColWidth="14.5942857142857" defaultRowHeight="14.25"/>
  <cols>
    <col min="1" max="1" width="20.5714285714286" style="48" customWidth="1"/>
    <col min="2" max="2" width="57" style="5" customWidth="1"/>
    <col min="3" max="3" width="13.7142857142857" customWidth="1"/>
    <col min="4" max="4" width="15.1428571428571" customWidth="1"/>
    <col min="5" max="5" width="18" customWidth="1"/>
    <col min="6" max="6" width="25.8571428571429" style="37" customWidth="1"/>
    <col min="7" max="7" width="24.2857142857143" customWidth="1"/>
  </cols>
  <sheetData>
    <row r="1" spans="1:7" s="1" customFormat="1" ht="14.25">
      <c r="A1" s="41"/>
      <c r="B1" s="6" t="s">
        <v>0</v>
      </c>
      <c r="C1" s="91" t="s">
        <v>1</v>
      </c>
      <c r="D1" s="91"/>
      <c r="E1" s="91"/>
      <c r="F1" s="91"/>
      <c r="G1" s="49"/>
    </row>
    <row r="2" spans="1:7" s="1" customFormat="1" ht="14.25">
      <c r="A2" s="42"/>
      <c r="B2" s="7" t="s">
        <v>2</v>
      </c>
      <c r="C2" s="8"/>
      <c r="D2" s="9"/>
      <c r="E2" s="9"/>
      <c r="F2" s="29"/>
      <c r="G2" s="50"/>
    </row>
    <row r="3" spans="1:7" s="1" customFormat="1" ht="15.75" customHeight="1" thickBot="1">
      <c r="A3" s="42"/>
      <c r="B3" s="10" t="s">
        <v>3</v>
      </c>
      <c r="C3" s="92" t="s">
        <v>63</v>
      </c>
      <c r="D3" s="92"/>
      <c r="E3" s="92"/>
      <c r="F3" s="92"/>
      <c r="G3" s="50"/>
    </row>
    <row r="4" spans="1:7" s="1" customFormat="1" ht="15.75" customHeight="1" thickBot="1">
      <c r="A4" s="42"/>
      <c r="B4" s="93"/>
      <c r="C4" s="92"/>
      <c r="D4" s="92"/>
      <c r="E4" s="92"/>
      <c r="F4" s="92"/>
      <c r="G4" s="50"/>
    </row>
    <row r="5" spans="1:7" s="1" customFormat="1" ht="15.75" customHeight="1" thickBot="1">
      <c r="A5" s="42"/>
      <c r="B5" s="93"/>
      <c r="C5" s="92"/>
      <c r="D5" s="92"/>
      <c r="E5" s="92"/>
      <c r="F5" s="92"/>
      <c r="G5" s="50"/>
    </row>
    <row r="6" spans="1:7" s="1" customFormat="1" ht="14.25">
      <c r="A6" s="42"/>
      <c r="B6" s="11" t="s">
        <v>4</v>
      </c>
      <c r="C6" s="94" t="s">
        <v>5</v>
      </c>
      <c r="D6" s="94"/>
      <c r="E6" s="94"/>
      <c r="F6" s="30"/>
      <c r="G6" s="50"/>
    </row>
    <row r="7" spans="1:7" s="1" customFormat="1" ht="14.65" thickBot="1">
      <c r="A7" s="42"/>
      <c r="B7" s="95" t="s">
        <v>64</v>
      </c>
      <c r="C7" s="96" t="s">
        <v>6</v>
      </c>
      <c r="D7" s="96"/>
      <c r="E7" s="96"/>
      <c r="F7" s="31"/>
      <c r="G7" s="50"/>
    </row>
    <row r="8" spans="1:7" s="1" customFormat="1" ht="14.65" thickBot="1">
      <c r="A8" s="42"/>
      <c r="B8" s="95"/>
      <c r="C8" s="96" t="s">
        <v>7</v>
      </c>
      <c r="D8" s="96"/>
      <c r="E8" s="96"/>
      <c r="F8" s="32"/>
      <c r="G8" s="50"/>
    </row>
    <row r="9" spans="1:7" s="1" customFormat="1" ht="21.75" customHeight="1" thickBot="1">
      <c r="A9" s="42"/>
      <c r="B9" s="95"/>
      <c r="C9" s="97" t="s">
        <v>8</v>
      </c>
      <c r="D9" s="97"/>
      <c r="E9" s="97"/>
      <c r="F9" s="33"/>
      <c r="G9" s="51"/>
    </row>
    <row r="10" spans="1:7" s="1" customFormat="1" ht="14.25">
      <c r="A10" s="42"/>
      <c r="B10" s="6" t="s">
        <v>9</v>
      </c>
      <c r="C10" s="91" t="s">
        <v>10</v>
      </c>
      <c r="D10" s="91"/>
      <c r="E10" s="91"/>
      <c r="F10" s="91"/>
      <c r="G10" s="12" t="s">
        <v>11</v>
      </c>
    </row>
    <row r="11" spans="1:7" s="1" customFormat="1" ht="14.65" thickBot="1">
      <c r="A11" s="42"/>
      <c r="B11" s="99"/>
      <c r="C11" s="100"/>
      <c r="D11" s="101"/>
      <c r="E11" s="101"/>
      <c r="F11" s="102"/>
      <c r="G11" s="106"/>
    </row>
    <row r="12" spans="1:7" s="1" customFormat="1" ht="14.65" thickBot="1">
      <c r="A12" s="43"/>
      <c r="B12" s="99"/>
      <c r="C12" s="103"/>
      <c r="D12" s="104"/>
      <c r="E12" s="104"/>
      <c r="F12" s="105"/>
      <c r="G12" s="107"/>
    </row>
    <row r="13" spans="1:6" s="2" customFormat="1" ht="13.5" thickBot="1">
      <c r="A13" s="44"/>
      <c r="B13" s="13"/>
      <c r="D13" s="13"/>
      <c r="F13" s="34"/>
    </row>
    <row r="14" spans="1:7" s="1" customFormat="1" ht="14.65" thickBot="1">
      <c r="A14" s="108" t="s">
        <v>12</v>
      </c>
      <c r="B14" s="109"/>
      <c r="C14" s="109"/>
      <c r="D14" s="109"/>
      <c r="E14" s="109"/>
      <c r="F14" s="109"/>
      <c r="G14" s="110"/>
    </row>
    <row r="15" spans="1:7" s="1" customFormat="1" ht="14.65" thickBot="1">
      <c r="A15" s="45"/>
      <c r="B15" s="15"/>
      <c r="C15" s="14"/>
      <c r="D15" s="14"/>
      <c r="E15" s="14"/>
      <c r="F15" s="35"/>
      <c r="G15" s="14"/>
    </row>
    <row r="16" spans="1:7" s="3" customFormat="1" ht="28.9" thickBot="1">
      <c r="A16" s="53" t="s">
        <v>13</v>
      </c>
      <c r="B16" s="54" t="s">
        <v>14</v>
      </c>
      <c r="C16" s="54" t="s">
        <v>15</v>
      </c>
      <c r="D16" s="54" t="s">
        <v>16</v>
      </c>
      <c r="E16" s="54" t="s">
        <v>17</v>
      </c>
      <c r="F16" s="54" t="s">
        <v>18</v>
      </c>
      <c r="G16" s="55" t="s">
        <v>19</v>
      </c>
    </row>
    <row r="17" spans="1:7" s="2" customFormat="1" ht="26.25">
      <c r="A17" s="46"/>
      <c r="B17" s="28" t="str">
        <f>+B7</f>
        <v>Construcción y equipamiento del cuarto de máquinas de la estación de bombeo "La Calera", municipio de Tlajomulco de Zúñiga, Jalisco</v>
      </c>
      <c r="C17" s="16"/>
      <c r="D17" s="16"/>
      <c r="E17" s="16"/>
      <c r="F17" s="16"/>
      <c r="G17" s="17">
        <f>G18+G23+G64+G73+G109+G117+G147+G194+G151</f>
        <v>0</v>
      </c>
    </row>
    <row r="18" spans="1:7" ht="14.1" customHeight="1">
      <c r="A18" s="67" t="s">
        <v>20</v>
      </c>
      <c r="B18" s="68" t="s">
        <v>95</v>
      </c>
      <c r="C18" s="69"/>
      <c r="D18" s="71" t="s">
        <v>29</v>
      </c>
      <c r="E18" s="66"/>
      <c r="F18" s="38"/>
      <c r="G18" s="70">
        <f>SUM(G19:G22)</f>
        <v>0</v>
      </c>
    </row>
    <row r="19" spans="1:7" s="40" customFormat="1" ht="40.5">
      <c r="A19" s="75" t="s">
        <v>30</v>
      </c>
      <c r="B19" s="89" t="s">
        <v>96</v>
      </c>
      <c r="C19" s="65" t="s">
        <v>23</v>
      </c>
      <c r="D19" s="71">
        <v>340.65</v>
      </c>
      <c r="E19" s="66"/>
      <c r="F19" s="80" t="str">
        <f>numtext(E19)</f>
        <v>CERO PESOS 00/100 M.N.</v>
      </c>
      <c r="G19" s="39">
        <f>+ROUND(D19*E19,2)</f>
        <v>0</v>
      </c>
    </row>
    <row r="20" spans="1:7" s="40" customFormat="1" ht="40.5">
      <c r="A20" s="75" t="s">
        <v>31</v>
      </c>
      <c r="B20" s="89" t="s">
        <v>97</v>
      </c>
      <c r="C20" s="65" t="s">
        <v>21</v>
      </c>
      <c r="D20" s="71">
        <v>68.13</v>
      </c>
      <c r="E20" s="66"/>
      <c r="F20" s="80" t="str">
        <f t="array" ref="F20">+numtext(E20)</f>
        <v>CERO PESOS 00/100 M.N.</v>
      </c>
      <c r="G20" s="39">
        <f>+ROUND(D20*E20,2)</f>
        <v>0</v>
      </c>
    </row>
    <row r="21" spans="1:7" s="40" customFormat="1" ht="40.5">
      <c r="A21" s="75" t="s">
        <v>32</v>
      </c>
      <c r="B21" s="89" t="s">
        <v>98</v>
      </c>
      <c r="C21" s="81" t="s">
        <v>21</v>
      </c>
      <c r="D21" s="71">
        <v>68.13</v>
      </c>
      <c r="E21" s="66"/>
      <c r="F21" s="80" t="str">
        <f t="array" ref="F21">+numtext(E21)</f>
        <v>CERO PESOS 00/100 M.N.</v>
      </c>
      <c r="G21" s="39">
        <f>+ROUND(D21*E21,2)</f>
        <v>0</v>
      </c>
    </row>
    <row r="22" spans="1:7" s="40" customFormat="1" ht="40.5">
      <c r="A22" s="75" t="s">
        <v>33</v>
      </c>
      <c r="B22" s="89" t="s">
        <v>99</v>
      </c>
      <c r="C22" s="81" t="s">
        <v>100</v>
      </c>
      <c r="D22" s="71">
        <v>681.29</v>
      </c>
      <c r="E22" s="66"/>
      <c r="F22" s="80" t="str">
        <f t="array" ref="F22">+numtext(E22)</f>
        <v>CERO PESOS 00/100 M.N.</v>
      </c>
      <c r="G22" s="39">
        <f>+ROUND(D22*E22,2)</f>
        <v>0</v>
      </c>
    </row>
    <row r="23" spans="1:7" s="40" customFormat="1" ht="13.15">
      <c r="A23" s="67" t="s">
        <v>60</v>
      </c>
      <c r="B23" s="67" t="s">
        <v>102</v>
      </c>
      <c r="C23" s="82"/>
      <c r="D23" s="71"/>
      <c r="E23" s="66"/>
      <c r="F23" s="80"/>
      <c r="G23" s="83">
        <f>G24+G33+G39+G45+G53</f>
        <v>0</v>
      </c>
    </row>
    <row r="24" spans="1:7" s="40" customFormat="1" ht="13.15">
      <c r="A24" s="63" t="s">
        <v>61</v>
      </c>
      <c r="B24" s="87" t="s">
        <v>103</v>
      </c>
      <c r="C24" s="84"/>
      <c r="D24" s="71"/>
      <c r="E24" s="66"/>
      <c r="F24" s="80"/>
      <c r="G24" s="64">
        <f>SUM(G25:G32)</f>
        <v>0</v>
      </c>
    </row>
    <row r="25" spans="1:7" s="40" customFormat="1" ht="91.15">
      <c r="A25" s="75" t="s">
        <v>34</v>
      </c>
      <c r="B25" s="89" t="s">
        <v>104</v>
      </c>
      <c r="C25" s="81" t="s">
        <v>21</v>
      </c>
      <c r="D25" s="76">
        <v>315.17</v>
      </c>
      <c r="E25" s="66"/>
      <c r="F25" s="80" t="str">
        <f t="array" ref="F25">+numtext(E25)</f>
        <v>CERO PESOS 00/100 M.N.</v>
      </c>
      <c r="G25" s="39">
        <f t="shared" si="0" ref="G25:G32">+ROUND(D25*E25,2)</f>
        <v>0</v>
      </c>
    </row>
    <row r="26" spans="1:7" s="40" customFormat="1" ht="50.65">
      <c r="A26" s="75" t="s">
        <v>35</v>
      </c>
      <c r="B26" s="89" t="s">
        <v>105</v>
      </c>
      <c r="C26" s="81" t="s">
        <v>21</v>
      </c>
      <c r="D26" s="76">
        <v>78.79</v>
      </c>
      <c r="E26" s="66"/>
      <c r="F26" s="80" t="str">
        <f t="array" ref="F26">+numtext(E26)</f>
        <v>CERO PESOS 00/100 M.N.</v>
      </c>
      <c r="G26" s="39">
        <f t="shared" si="0"/>
        <v>0</v>
      </c>
    </row>
    <row r="27" spans="1:7" s="40" customFormat="1" ht="30.4">
      <c r="A27" s="75" t="s">
        <v>36</v>
      </c>
      <c r="B27" s="89" t="s">
        <v>106</v>
      </c>
      <c r="C27" s="81" t="s">
        <v>21</v>
      </c>
      <c r="D27" s="76">
        <v>315.17</v>
      </c>
      <c r="E27" s="66"/>
      <c r="F27" s="80" t="str">
        <f t="array" ref="F27">+numtext(E27)</f>
        <v>CERO PESOS 00/100 M.N.</v>
      </c>
      <c r="G27" s="39">
        <f t="shared" si="0"/>
        <v>0</v>
      </c>
    </row>
    <row r="28" spans="1:7" s="40" customFormat="1" ht="40.5">
      <c r="A28" s="75" t="s">
        <v>37</v>
      </c>
      <c r="B28" s="89" t="s">
        <v>98</v>
      </c>
      <c r="C28" s="81" t="s">
        <v>21</v>
      </c>
      <c r="D28" s="76">
        <v>315.17</v>
      </c>
      <c r="E28" s="66"/>
      <c r="F28" s="80" t="str">
        <f t="array" ref="F28">+numtext(E28)</f>
        <v>CERO PESOS 00/100 M.N.</v>
      </c>
      <c r="G28" s="39">
        <f t="shared" si="0"/>
        <v>0</v>
      </c>
    </row>
    <row r="29" spans="1:7" s="40" customFormat="1" ht="40.5">
      <c r="A29" s="75" t="s">
        <v>38</v>
      </c>
      <c r="B29" s="89" t="s">
        <v>99</v>
      </c>
      <c r="C29" s="81" t="s">
        <v>100</v>
      </c>
      <c r="D29" s="76">
        <v>2836.49</v>
      </c>
      <c r="E29" s="66"/>
      <c r="F29" s="80" t="str">
        <f t="array" ref="F29">+numtext(E29)</f>
        <v>CERO PESOS 00/100 M.N.</v>
      </c>
      <c r="G29" s="39">
        <f t="shared" si="0"/>
        <v>0</v>
      </c>
    </row>
    <row r="30" spans="1:7" s="40" customFormat="1" ht="40.5">
      <c r="A30" s="75" t="s">
        <v>39</v>
      </c>
      <c r="B30" s="89" t="s">
        <v>107</v>
      </c>
      <c r="C30" s="81" t="s">
        <v>51</v>
      </c>
      <c r="D30" s="76">
        <v>51836.24</v>
      </c>
      <c r="E30" s="66"/>
      <c r="F30" s="80" t="str">
        <f t="array" ref="F30">+numtext(E30)</f>
        <v>CERO PESOS 00/100 M.N.</v>
      </c>
      <c r="G30" s="39">
        <f t="shared" si="0"/>
        <v>0</v>
      </c>
    </row>
    <row r="31" spans="1:7" s="40" customFormat="1" ht="60.75">
      <c r="A31" s="75" t="s">
        <v>40</v>
      </c>
      <c r="B31" s="89" t="s">
        <v>110</v>
      </c>
      <c r="C31" s="81" t="s">
        <v>21</v>
      </c>
      <c r="D31" s="76">
        <v>315.17</v>
      </c>
      <c r="E31" s="66"/>
      <c r="F31" s="80" t="str">
        <f t="array" ref="F31">+numtext(E31)</f>
        <v>CERO PESOS 00/100 M.N.</v>
      </c>
      <c r="G31" s="39">
        <f t="shared" si="0"/>
        <v>0</v>
      </c>
    </row>
    <row r="32" spans="1:7" s="40" customFormat="1" ht="40.5">
      <c r="A32" s="75" t="s">
        <v>41</v>
      </c>
      <c r="B32" s="89" t="s">
        <v>108</v>
      </c>
      <c r="C32" s="81" t="s">
        <v>21</v>
      </c>
      <c r="D32" s="76">
        <v>28.65</v>
      </c>
      <c r="E32" s="66"/>
      <c r="F32" s="80" t="str">
        <f t="array" ref="F32">+numtext(E32)</f>
        <v>CERO PESOS 00/100 M.N.</v>
      </c>
      <c r="G32" s="39">
        <f t="shared" si="0"/>
        <v>0</v>
      </c>
    </row>
    <row r="33" spans="1:7" s="40" customFormat="1" ht="13.15">
      <c r="A33" s="63" t="s">
        <v>62</v>
      </c>
      <c r="B33" s="87" t="s">
        <v>111</v>
      </c>
      <c r="C33" s="84"/>
      <c r="D33" s="71"/>
      <c r="E33" s="66"/>
      <c r="F33" s="80"/>
      <c r="G33" s="64">
        <f>SUM(G34:G38)</f>
        <v>0</v>
      </c>
    </row>
    <row r="34" spans="1:7" s="40" customFormat="1" ht="50.65">
      <c r="A34" s="75" t="s">
        <v>42</v>
      </c>
      <c r="B34" s="89" t="s">
        <v>112</v>
      </c>
      <c r="C34" s="81" t="s">
        <v>21</v>
      </c>
      <c r="D34" s="76">
        <v>133.8</v>
      </c>
      <c r="E34" s="66"/>
      <c r="F34" s="80" t="str">
        <f t="array" ref="F34">+numtext(E34)</f>
        <v>CERO PESOS 00/100 M.N.</v>
      </c>
      <c r="G34" s="39">
        <f>+ROUND(D34*E34,2)</f>
        <v>0</v>
      </c>
    </row>
    <row r="35" spans="1:7" s="40" customFormat="1" ht="20.25">
      <c r="A35" s="75" t="s">
        <v>43</v>
      </c>
      <c r="B35" s="89" t="s">
        <v>113</v>
      </c>
      <c r="C35" s="81" t="s">
        <v>23</v>
      </c>
      <c r="D35" s="76">
        <v>100.12</v>
      </c>
      <c r="E35" s="66"/>
      <c r="F35" s="80" t="str">
        <f t="array" ref="F35">+numtext(E35)</f>
        <v>CERO PESOS 00/100 M.N.</v>
      </c>
      <c r="G35" s="39">
        <f>+ROUND(D35*E35,2)</f>
        <v>0</v>
      </c>
    </row>
    <row r="36" spans="1:7" s="40" customFormat="1" ht="40.5">
      <c r="A36" s="75" t="s">
        <v>44</v>
      </c>
      <c r="B36" s="89" t="s">
        <v>114</v>
      </c>
      <c r="C36" s="81" t="s">
        <v>51</v>
      </c>
      <c r="D36" s="76">
        <v>3903.76</v>
      </c>
      <c r="E36" s="66"/>
      <c r="F36" s="80" t="str">
        <f t="array" ref="F36">+numtext(E36)</f>
        <v>CERO PESOS 00/100 M.N.</v>
      </c>
      <c r="G36" s="39">
        <f>+ROUND(D36*E36,2)</f>
        <v>0</v>
      </c>
    </row>
    <row r="37" spans="1:7" s="40" customFormat="1" ht="30.4">
      <c r="A37" s="75" t="s">
        <v>45</v>
      </c>
      <c r="B37" s="89" t="s">
        <v>115</v>
      </c>
      <c r="C37" s="81" t="s">
        <v>23</v>
      </c>
      <c r="D37" s="76">
        <v>182.04</v>
      </c>
      <c r="E37" s="66"/>
      <c r="F37" s="80" t="str">
        <f t="array" ref="F37">+numtext(E37)</f>
        <v>CERO PESOS 00/100 M.N.</v>
      </c>
      <c r="G37" s="39">
        <f>+ROUND(D37*E37,2)</f>
        <v>0</v>
      </c>
    </row>
    <row r="38" spans="1:7" s="40" customFormat="1" ht="50.65">
      <c r="A38" s="75" t="s">
        <v>46</v>
      </c>
      <c r="B38" s="89" t="s">
        <v>120</v>
      </c>
      <c r="C38" s="81" t="s">
        <v>21</v>
      </c>
      <c r="D38" s="76">
        <v>91.02</v>
      </c>
      <c r="E38" s="66"/>
      <c r="F38" s="80" t="str">
        <f t="array" ref="F38">+numtext(E38)</f>
        <v>CERO PESOS 00/100 M.N.</v>
      </c>
      <c r="G38" s="39">
        <f>+ROUND(D38*E38,2)</f>
        <v>0</v>
      </c>
    </row>
    <row r="39" spans="1:7" s="40" customFormat="1" ht="13.15">
      <c r="A39" s="63" t="s">
        <v>75</v>
      </c>
      <c r="B39" s="87" t="s">
        <v>118</v>
      </c>
      <c r="C39" s="84"/>
      <c r="D39" s="71"/>
      <c r="E39" s="66"/>
      <c r="F39" s="80"/>
      <c r="G39" s="64">
        <f>SUM(G40:G44)</f>
        <v>0</v>
      </c>
    </row>
    <row r="40" spans="1:7" s="40" customFormat="1" ht="20.25">
      <c r="A40" s="75" t="s">
        <v>47</v>
      </c>
      <c r="B40" s="89" t="s">
        <v>113</v>
      </c>
      <c r="C40" s="81" t="s">
        <v>23</v>
      </c>
      <c r="D40" s="76">
        <v>124.33</v>
      </c>
      <c r="E40" s="66"/>
      <c r="F40" s="80" t="str">
        <f t="array" ref="F40">+numtext(E40)</f>
        <v>CERO PESOS 00/100 M.N.</v>
      </c>
      <c r="G40" s="39">
        <f>+ROUND(D40*E40,2)</f>
        <v>0</v>
      </c>
    </row>
    <row r="41" spans="1:7" s="40" customFormat="1" ht="40.5">
      <c r="A41" s="75" t="s">
        <v>48</v>
      </c>
      <c r="B41" s="89" t="s">
        <v>119</v>
      </c>
      <c r="C41" s="81" t="s">
        <v>51</v>
      </c>
      <c r="D41" s="76">
        <v>6175.26</v>
      </c>
      <c r="E41" s="66"/>
      <c r="F41" s="80" t="str">
        <f t="array" ref="F41">+numtext(E41)</f>
        <v>CERO PESOS 00/100 M.N.</v>
      </c>
      <c r="G41" s="39">
        <f>+ROUND(D41*E41,2)</f>
        <v>0</v>
      </c>
    </row>
    <row r="42" spans="1:7" s="40" customFormat="1" ht="20.25">
      <c r="A42" s="75" t="s">
        <v>49</v>
      </c>
      <c r="B42" s="89" t="s">
        <v>121</v>
      </c>
      <c r="C42" s="81" t="s">
        <v>23</v>
      </c>
      <c r="D42" s="76">
        <v>155.74</v>
      </c>
      <c r="E42" s="66"/>
      <c r="F42" s="80" t="str">
        <f t="array" ref="F42">+numtext(E42)</f>
        <v>CERO PESOS 00/100 M.N.</v>
      </c>
      <c r="G42" s="39">
        <f>+ROUND(D42*E42,2)</f>
        <v>0</v>
      </c>
    </row>
    <row r="43" spans="1:7" s="40" customFormat="1" ht="50.65">
      <c r="A43" s="75" t="s">
        <v>50</v>
      </c>
      <c r="B43" s="89" t="s">
        <v>120</v>
      </c>
      <c r="C43" s="81" t="s">
        <v>21</v>
      </c>
      <c r="D43" s="76">
        <v>62.17</v>
      </c>
      <c r="E43" s="66"/>
      <c r="F43" s="80" t="str">
        <f t="array" ref="F43">+numtext(E43)</f>
        <v>CERO PESOS 00/100 M.N.</v>
      </c>
      <c r="G43" s="39">
        <f>+ROUND(D43*E43,2)</f>
        <v>0</v>
      </c>
    </row>
    <row r="44" spans="1:7" s="40" customFormat="1" ht="30.4">
      <c r="A44" s="75" t="s">
        <v>52</v>
      </c>
      <c r="B44" s="89" t="s">
        <v>289</v>
      </c>
      <c r="C44" s="81" t="s">
        <v>23</v>
      </c>
      <c r="D44" s="76">
        <v>124.33</v>
      </c>
      <c r="E44" s="66"/>
      <c r="F44" s="80" t="str">
        <f t="array" ref="F44">+numtext(E44)</f>
        <v>CERO PESOS 00/100 M.N.</v>
      </c>
      <c r="G44" s="39">
        <f>+ROUND(D44*E44,2)</f>
        <v>0</v>
      </c>
    </row>
    <row r="45" spans="1:7" s="40" customFormat="1" ht="13.15">
      <c r="A45" s="63" t="s">
        <v>76</v>
      </c>
      <c r="B45" s="87" t="s">
        <v>116</v>
      </c>
      <c r="C45" s="84"/>
      <c r="D45" s="71"/>
      <c r="E45" s="66"/>
      <c r="F45" s="80"/>
      <c r="G45" s="64">
        <f>SUM(G46:G52)</f>
        <v>0</v>
      </c>
    </row>
    <row r="46" spans="1:7" s="40" customFormat="1" ht="50.65">
      <c r="A46" s="75" t="s">
        <v>53</v>
      </c>
      <c r="B46" s="89" t="s">
        <v>112</v>
      </c>
      <c r="C46" s="81" t="s">
        <v>21</v>
      </c>
      <c r="D46" s="76">
        <v>255.07</v>
      </c>
      <c r="E46" s="66"/>
      <c r="F46" s="80" t="str">
        <f t="array" ref="F46">+numtext(E46)</f>
        <v>CERO PESOS 00/100 M.N.</v>
      </c>
      <c r="G46" s="39">
        <f t="shared" si="1" ref="G46">+ROUND(D46*E46,2)</f>
        <v>0</v>
      </c>
    </row>
    <row r="47" spans="1:7" s="40" customFormat="1" ht="30.4">
      <c r="A47" s="75" t="s">
        <v>54</v>
      </c>
      <c r="B47" s="89" t="s">
        <v>122</v>
      </c>
      <c r="C47" s="81" t="s">
        <v>21</v>
      </c>
      <c r="D47" s="76">
        <v>46.38</v>
      </c>
      <c r="E47" s="66"/>
      <c r="F47" s="80" t="str">
        <f t="array" ref="F47">+numtext(E47)</f>
        <v>CERO PESOS 00/100 M.N.</v>
      </c>
      <c r="G47" s="39">
        <f>+ROUND(D47*E47,2)</f>
        <v>0</v>
      </c>
    </row>
    <row r="48" spans="1:7" s="40" customFormat="1" ht="40.5">
      <c r="A48" s="75" t="s">
        <v>55</v>
      </c>
      <c r="B48" s="89" t="s">
        <v>123</v>
      </c>
      <c r="C48" s="81" t="s">
        <v>21</v>
      </c>
      <c r="D48" s="76">
        <v>23.19</v>
      </c>
      <c r="E48" s="66"/>
      <c r="F48" s="80" t="str">
        <f t="array" ref="F48">+numtext(E48)</f>
        <v>CERO PESOS 00/100 M.N.</v>
      </c>
      <c r="G48" s="39">
        <f>+ROUND(D48*E48,2)</f>
        <v>0</v>
      </c>
    </row>
    <row r="49" spans="1:7" s="40" customFormat="1" ht="20.25">
      <c r="A49" s="75" t="s">
        <v>56</v>
      </c>
      <c r="B49" s="89" t="s">
        <v>113</v>
      </c>
      <c r="C49" s="81" t="s">
        <v>23</v>
      </c>
      <c r="D49" s="76">
        <v>109.01</v>
      </c>
      <c r="E49" s="66"/>
      <c r="F49" s="80" t="str">
        <f t="array" ref="F49">+numtext(E49)</f>
        <v>CERO PESOS 00/100 M.N.</v>
      </c>
      <c r="G49" s="39">
        <f t="shared" si="2" ref="G49:G52">+ROUND(D49*E49,2)</f>
        <v>0</v>
      </c>
    </row>
    <row r="50" spans="1:7" s="40" customFormat="1" ht="40.5">
      <c r="A50" s="75" t="s">
        <v>57</v>
      </c>
      <c r="B50" s="89" t="s">
        <v>124</v>
      </c>
      <c r="C50" s="81" t="s">
        <v>51</v>
      </c>
      <c r="D50" s="76">
        <v>5430.38</v>
      </c>
      <c r="E50" s="66"/>
      <c r="F50" s="80" t="str">
        <f t="array" ref="F50">+numtext(E50)</f>
        <v>CERO PESOS 00/100 M.N.</v>
      </c>
      <c r="G50" s="39">
        <f t="shared" si="2"/>
        <v>0</v>
      </c>
    </row>
    <row r="51" spans="1:7" s="40" customFormat="1" ht="30.4">
      <c r="A51" s="75" t="s">
        <v>58</v>
      </c>
      <c r="B51" s="89" t="s">
        <v>115</v>
      </c>
      <c r="C51" s="81" t="s">
        <v>23</v>
      </c>
      <c r="D51" s="76">
        <v>115.80</v>
      </c>
      <c r="E51" s="66"/>
      <c r="F51" s="80" t="str">
        <f t="array" ref="F51">+numtext(E51)</f>
        <v>CERO PESOS 00/100 M.N.</v>
      </c>
      <c r="G51" s="39">
        <f t="shared" si="2"/>
        <v>0</v>
      </c>
    </row>
    <row r="52" spans="1:7" s="40" customFormat="1" ht="60.75">
      <c r="A52" s="75" t="s">
        <v>59</v>
      </c>
      <c r="B52" s="89" t="s">
        <v>117</v>
      </c>
      <c r="C52" s="81" t="s">
        <v>21</v>
      </c>
      <c r="D52" s="76">
        <v>91.43</v>
      </c>
      <c r="E52" s="66"/>
      <c r="F52" s="80" t="str">
        <f t="array" ref="F52">+numtext(E52)</f>
        <v>CERO PESOS 00/100 M.N.</v>
      </c>
      <c r="G52" s="39">
        <f t="shared" si="2"/>
        <v>0</v>
      </c>
    </row>
    <row r="53" spans="1:7" s="40" customFormat="1" ht="13.15">
      <c r="A53" s="63" t="s">
        <v>77</v>
      </c>
      <c r="B53" s="87" t="s">
        <v>125</v>
      </c>
      <c r="C53" s="84"/>
      <c r="D53" s="71"/>
      <c r="E53" s="66"/>
      <c r="F53" s="80"/>
      <c r="G53" s="64">
        <f>SUM(G54:G63)</f>
        <v>0</v>
      </c>
    </row>
    <row r="54" spans="1:7" s="40" customFormat="1" ht="50.65">
      <c r="A54" s="75" t="s">
        <v>79</v>
      </c>
      <c r="B54" s="89" t="s">
        <v>112</v>
      </c>
      <c r="C54" s="81" t="s">
        <v>21</v>
      </c>
      <c r="D54" s="76">
        <v>58.51</v>
      </c>
      <c r="E54" s="66"/>
      <c r="F54" s="80" t="str">
        <f t="array" ref="F54">+numtext(E54)</f>
        <v>CERO PESOS 00/100 M.N.</v>
      </c>
      <c r="G54" s="39">
        <f t="shared" si="3" ref="G54:G60">+ROUND(D54*E54,2)</f>
        <v>0</v>
      </c>
    </row>
    <row r="55" spans="1:7" s="40" customFormat="1" ht="30.4">
      <c r="A55" s="75" t="s">
        <v>80</v>
      </c>
      <c r="B55" s="89" t="s">
        <v>122</v>
      </c>
      <c r="C55" s="81" t="s">
        <v>21</v>
      </c>
      <c r="D55" s="76">
        <v>18</v>
      </c>
      <c r="E55" s="66"/>
      <c r="F55" s="80" t="str">
        <f t="array" ref="F55">+numtext(E55)</f>
        <v>CERO PESOS 00/100 M.N.</v>
      </c>
      <c r="G55" s="39">
        <f t="shared" si="3"/>
        <v>0</v>
      </c>
    </row>
    <row r="56" spans="1:7" s="40" customFormat="1" ht="40.5">
      <c r="A56" s="75" t="s">
        <v>81</v>
      </c>
      <c r="B56" s="89" t="s">
        <v>123</v>
      </c>
      <c r="C56" s="81" t="s">
        <v>21</v>
      </c>
      <c r="D56" s="76">
        <v>9</v>
      </c>
      <c r="E56" s="66"/>
      <c r="F56" s="80" t="str">
        <f t="array" ref="F56">+numtext(E56)</f>
        <v>CERO PESOS 00/100 M.N.</v>
      </c>
      <c r="G56" s="39">
        <f t="shared" si="3"/>
        <v>0</v>
      </c>
    </row>
    <row r="57" spans="1:7" s="40" customFormat="1" ht="20.25">
      <c r="A57" s="75" t="s">
        <v>82</v>
      </c>
      <c r="B57" s="89" t="s">
        <v>113</v>
      </c>
      <c r="C57" s="81" t="s">
        <v>23</v>
      </c>
      <c r="D57" s="76">
        <v>45.01</v>
      </c>
      <c r="E57" s="66"/>
      <c r="F57" s="80" t="str">
        <f t="array" ref="F57">+numtext(E57)</f>
        <v>CERO PESOS 00/100 M.N.</v>
      </c>
      <c r="G57" s="39">
        <f t="shared" si="3"/>
        <v>0</v>
      </c>
    </row>
    <row r="58" spans="1:7" s="40" customFormat="1" ht="40.5">
      <c r="A58" s="75" t="s">
        <v>83</v>
      </c>
      <c r="B58" s="89" t="s">
        <v>124</v>
      </c>
      <c r="C58" s="81" t="s">
        <v>51</v>
      </c>
      <c r="D58" s="76">
        <v>1250.06</v>
      </c>
      <c r="E58" s="66"/>
      <c r="F58" s="80" t="str">
        <f t="array" ref="F58">+numtext(E58)</f>
        <v>CERO PESOS 00/100 M.N.</v>
      </c>
      <c r="G58" s="39">
        <f t="shared" si="3"/>
        <v>0</v>
      </c>
    </row>
    <row r="59" spans="1:7" s="40" customFormat="1" ht="30.4">
      <c r="A59" s="75" t="s">
        <v>84</v>
      </c>
      <c r="B59" s="89" t="s">
        <v>115</v>
      </c>
      <c r="C59" s="81" t="s">
        <v>23</v>
      </c>
      <c r="D59" s="76">
        <v>67.51</v>
      </c>
      <c r="E59" s="66"/>
      <c r="F59" s="80" t="str">
        <f t="array" ref="F59">+numtext(E59)</f>
        <v>CERO PESOS 00/100 M.N.</v>
      </c>
      <c r="G59" s="39">
        <f t="shared" si="3"/>
        <v>0</v>
      </c>
    </row>
    <row r="60" spans="1:7" s="40" customFormat="1" ht="60.75">
      <c r="A60" s="75" t="s">
        <v>85</v>
      </c>
      <c r="B60" s="89" t="s">
        <v>117</v>
      </c>
      <c r="C60" s="81" t="s">
        <v>21</v>
      </c>
      <c r="D60" s="76">
        <v>17.16</v>
      </c>
      <c r="E60" s="66"/>
      <c r="F60" s="80" t="str">
        <f t="array" ref="F60">+numtext(E60)</f>
        <v>CERO PESOS 00/100 M.N.</v>
      </c>
      <c r="G60" s="39">
        <f t="shared" si="3"/>
        <v>0</v>
      </c>
    </row>
    <row r="61" spans="1:7" s="40" customFormat="1" ht="30.4">
      <c r="A61" s="75" t="s">
        <v>86</v>
      </c>
      <c r="B61" s="89" t="s">
        <v>126</v>
      </c>
      <c r="C61" s="65" t="s">
        <v>23</v>
      </c>
      <c r="D61" s="76">
        <v>22.50</v>
      </c>
      <c r="E61" s="66"/>
      <c r="F61" s="80" t="str">
        <f t="array" ref="F61">+numtext(E61)</f>
        <v>CERO PESOS 00/100 M.N.</v>
      </c>
      <c r="G61" s="39">
        <f>+ROUND(D61*E61,2)</f>
        <v>0</v>
      </c>
    </row>
    <row r="62" spans="1:7" s="40" customFormat="1" ht="30.4">
      <c r="A62" s="75" t="s">
        <v>87</v>
      </c>
      <c r="B62" s="89" t="s">
        <v>128</v>
      </c>
      <c r="C62" s="65" t="s">
        <v>94</v>
      </c>
      <c r="D62" s="76">
        <v>56.26</v>
      </c>
      <c r="E62" s="66"/>
      <c r="F62" s="80" t="str">
        <f t="array" ref="F62">+numtext(E62)</f>
        <v>CERO PESOS 00/100 M.N.</v>
      </c>
      <c r="G62" s="39">
        <f>+ROUND(D62*E62,2)</f>
        <v>0</v>
      </c>
    </row>
    <row r="63" spans="1:7" s="40" customFormat="1" ht="40.5">
      <c r="A63" s="75" t="s">
        <v>88</v>
      </c>
      <c r="B63" s="89" t="s">
        <v>127</v>
      </c>
      <c r="C63" s="65" t="s">
        <v>94</v>
      </c>
      <c r="D63" s="76">
        <v>112.52</v>
      </c>
      <c r="E63" s="66"/>
      <c r="F63" s="80" t="str">
        <f t="array" ref="F63">+numtext(E63)</f>
        <v>CERO PESOS 00/100 M.N.</v>
      </c>
      <c r="G63" s="39">
        <f>+ROUND(D63*E63,2)</f>
        <v>0</v>
      </c>
    </row>
    <row r="64" spans="1:7" s="40" customFormat="1" ht="13.15">
      <c r="A64" s="67" t="s">
        <v>109</v>
      </c>
      <c r="B64" s="67" t="s">
        <v>129</v>
      </c>
      <c r="C64" s="82"/>
      <c r="D64" s="71"/>
      <c r="E64" s="66"/>
      <c r="F64" s="80"/>
      <c r="G64" s="83">
        <f>SUM(G65:G72)</f>
        <v>0</v>
      </c>
    </row>
    <row r="65" spans="1:7" s="40" customFormat="1" ht="40.5">
      <c r="A65" s="75" t="s">
        <v>89</v>
      </c>
      <c r="B65" s="89" t="s">
        <v>101</v>
      </c>
      <c r="C65" s="81" t="s">
        <v>21</v>
      </c>
      <c r="D65" s="76">
        <v>209.90</v>
      </c>
      <c r="E65" s="66"/>
      <c r="F65" s="80" t="str">
        <f t="array" ref="F65">+numtext(E65)</f>
        <v>CERO PESOS 00/100 M.N.</v>
      </c>
      <c r="G65" s="39">
        <f t="shared" si="4" ref="G65:G72">+ROUND(D65*E65,2)</f>
        <v>0</v>
      </c>
    </row>
    <row r="66" spans="1:7" s="40" customFormat="1" ht="30.4">
      <c r="A66" s="75" t="s">
        <v>90</v>
      </c>
      <c r="B66" s="89" t="s">
        <v>122</v>
      </c>
      <c r="C66" s="81" t="s">
        <v>21</v>
      </c>
      <c r="D66" s="76">
        <v>93.29</v>
      </c>
      <c r="E66" s="66"/>
      <c r="F66" s="80" t="str">
        <f t="array" ref="F66">+numtext(E66)</f>
        <v>CERO PESOS 00/100 M.N.</v>
      </c>
      <c r="G66" s="39">
        <f t="shared" si="4"/>
        <v>0</v>
      </c>
    </row>
    <row r="67" spans="1:7" s="40" customFormat="1" ht="40.5">
      <c r="A67" s="75" t="s">
        <v>91</v>
      </c>
      <c r="B67" s="89" t="s">
        <v>123</v>
      </c>
      <c r="C67" s="81" t="s">
        <v>21</v>
      </c>
      <c r="D67" s="76">
        <v>46.64</v>
      </c>
      <c r="E67" s="66"/>
      <c r="F67" s="80" t="str">
        <f t="array" ref="F67">+numtext(E67)</f>
        <v>CERO PESOS 00/100 M.N.</v>
      </c>
      <c r="G67" s="39">
        <f t="shared" si="4"/>
        <v>0</v>
      </c>
    </row>
    <row r="68" spans="1:7" s="40" customFormat="1" ht="30.4">
      <c r="A68" s="75" t="s">
        <v>92</v>
      </c>
      <c r="B68" s="89" t="s">
        <v>130</v>
      </c>
      <c r="C68" s="81" t="s">
        <v>23</v>
      </c>
      <c r="D68" s="76">
        <v>233.22</v>
      </c>
      <c r="E68" s="66"/>
      <c r="F68" s="80" t="str">
        <f t="array" ref="F68">+numtext(E68)</f>
        <v>CERO PESOS 00/100 M.N.</v>
      </c>
      <c r="G68" s="39">
        <f t="shared" si="4"/>
        <v>0</v>
      </c>
    </row>
    <row r="69" spans="1:7" s="40" customFormat="1" ht="40.5">
      <c r="A69" s="75" t="s">
        <v>93</v>
      </c>
      <c r="B69" s="89" t="s">
        <v>119</v>
      </c>
      <c r="C69" s="81" t="s">
        <v>51</v>
      </c>
      <c r="D69" s="76">
        <v>1299.04</v>
      </c>
      <c r="E69" s="66"/>
      <c r="F69" s="80" t="str">
        <f t="array" ref="F69">+numtext(E69)</f>
        <v>CERO PESOS 00/100 M.N.</v>
      </c>
      <c r="G69" s="39">
        <f t="shared" si="4"/>
        <v>0</v>
      </c>
    </row>
    <row r="70" spans="1:7" s="40" customFormat="1" ht="20.25">
      <c r="A70" s="75" t="s">
        <v>177</v>
      </c>
      <c r="B70" s="89" t="s">
        <v>121</v>
      </c>
      <c r="C70" s="81" t="s">
        <v>23</v>
      </c>
      <c r="D70" s="76">
        <v>8.14</v>
      </c>
      <c r="E70" s="66"/>
      <c r="F70" s="80" t="str">
        <f t="array" ref="F70">+numtext(E70)</f>
        <v>CERO PESOS 00/100 M.N.</v>
      </c>
      <c r="G70" s="39">
        <f t="shared" si="4"/>
        <v>0</v>
      </c>
    </row>
    <row r="71" spans="1:7" s="40" customFormat="1" ht="50.65">
      <c r="A71" s="75" t="s">
        <v>178</v>
      </c>
      <c r="B71" s="89" t="s">
        <v>120</v>
      </c>
      <c r="C71" s="81" t="s">
        <v>21</v>
      </c>
      <c r="D71" s="76">
        <v>23.32</v>
      </c>
      <c r="E71" s="66"/>
      <c r="F71" s="80" t="str">
        <f t="array" ref="F71">+numtext(E71)</f>
        <v>CERO PESOS 00/100 M.N.</v>
      </c>
      <c r="G71" s="39">
        <f t="shared" si="4"/>
        <v>0</v>
      </c>
    </row>
    <row r="72" spans="1:7" s="40" customFormat="1" ht="30.4">
      <c r="A72" s="75" t="s">
        <v>179</v>
      </c>
      <c r="B72" s="89" t="s">
        <v>289</v>
      </c>
      <c r="C72" s="81" t="s">
        <v>23</v>
      </c>
      <c r="D72" s="76">
        <v>233.22</v>
      </c>
      <c r="E72" s="66"/>
      <c r="F72" s="80" t="str">
        <f t="array" ref="F72">+numtext(E72)</f>
        <v>CERO PESOS 00/100 M.N.</v>
      </c>
      <c r="G72" s="39">
        <f t="shared" si="4"/>
        <v>0</v>
      </c>
    </row>
    <row r="73" spans="1:7" s="40" customFormat="1" ht="13.15">
      <c r="A73" s="67" t="s">
        <v>131</v>
      </c>
      <c r="B73" s="67" t="s">
        <v>132</v>
      </c>
      <c r="C73" s="82"/>
      <c r="D73" s="71"/>
      <c r="E73" s="66"/>
      <c r="F73" s="80"/>
      <c r="G73" s="83">
        <f>G74+G90+G94+G101</f>
        <v>0</v>
      </c>
    </row>
    <row r="74" spans="1:7" s="40" customFormat="1" ht="13.15">
      <c r="A74" s="63" t="s">
        <v>133</v>
      </c>
      <c r="B74" s="87" t="s">
        <v>139</v>
      </c>
      <c r="C74" s="82"/>
      <c r="D74" s="71"/>
      <c r="E74" s="66"/>
      <c r="F74" s="80"/>
      <c r="G74" s="64">
        <f>+G75+G79+G83</f>
        <v>0</v>
      </c>
    </row>
    <row r="75" spans="1:7" s="40" customFormat="1" ht="14.25">
      <c r="A75" s="73" t="s">
        <v>162</v>
      </c>
      <c r="B75" s="88" t="s">
        <v>134</v>
      </c>
      <c r="C75" s="74"/>
      <c r="D75" s="76"/>
      <c r="E75" s="74"/>
      <c r="F75" s="78"/>
      <c r="G75" s="79">
        <f>SUM(G76:G78)</f>
        <v>0</v>
      </c>
    </row>
    <row r="76" spans="1:7" s="40" customFormat="1" ht="40.5">
      <c r="A76" s="75" t="s">
        <v>180</v>
      </c>
      <c r="B76" s="89" t="s">
        <v>135</v>
      </c>
      <c r="C76" s="81" t="s">
        <v>51</v>
      </c>
      <c r="D76" s="76">
        <v>35307.67</v>
      </c>
      <c r="E76" s="66"/>
      <c r="F76" s="80" t="str">
        <f t="array" ref="F76">+numtext(E76)</f>
        <v>CERO PESOS 00/100 M.N.</v>
      </c>
      <c r="G76" s="39">
        <f>+ROUND(D76*E76,2)</f>
        <v>0</v>
      </c>
    </row>
    <row r="77" spans="1:7" s="40" customFormat="1" ht="40.5">
      <c r="A77" s="75" t="s">
        <v>181</v>
      </c>
      <c r="B77" s="89" t="s">
        <v>136</v>
      </c>
      <c r="C77" s="81" t="s">
        <v>23</v>
      </c>
      <c r="D77" s="76">
        <v>816.40</v>
      </c>
      <c r="E77" s="66"/>
      <c r="F77" s="80" t="str">
        <f t="array" ref="F77">+numtext(E77)</f>
        <v>CERO PESOS 00/100 M.N.</v>
      </c>
      <c r="G77" s="39">
        <f>+ROUND(D77*E77,2)</f>
        <v>0</v>
      </c>
    </row>
    <row r="78" spans="1:7" s="40" customFormat="1" ht="70.9">
      <c r="A78" s="75" t="s">
        <v>182</v>
      </c>
      <c r="B78" s="89" t="s">
        <v>137</v>
      </c>
      <c r="C78" s="81" t="s">
        <v>21</v>
      </c>
      <c r="D78" s="76">
        <v>191.30</v>
      </c>
      <c r="E78" s="66"/>
      <c r="F78" s="80" t="str">
        <f t="array" ref="F78">+numtext(E78)</f>
        <v>CERO PESOS 00/100 M.N.</v>
      </c>
      <c r="G78" s="39">
        <f>+ROUND(D78*E78,2)</f>
        <v>0</v>
      </c>
    </row>
    <row r="79" spans="1:7" s="40" customFormat="1" ht="14.25">
      <c r="A79" s="73" t="s">
        <v>163</v>
      </c>
      <c r="B79" s="88" t="s">
        <v>138</v>
      </c>
      <c r="C79" s="74"/>
      <c r="D79" s="76"/>
      <c r="E79" s="74"/>
      <c r="F79" s="78"/>
      <c r="G79" s="79">
        <f>SUM(G80:G82)</f>
        <v>0</v>
      </c>
    </row>
    <row r="80" spans="1:7" s="40" customFormat="1" ht="40.5">
      <c r="A80" s="75" t="s">
        <v>183</v>
      </c>
      <c r="B80" s="89" t="s">
        <v>135</v>
      </c>
      <c r="C80" s="81" t="s">
        <v>51</v>
      </c>
      <c r="D80" s="76">
        <v>10552.80</v>
      </c>
      <c r="E80" s="66"/>
      <c r="F80" s="80" t="str">
        <f t="array" ref="F80">+numtext(E80)</f>
        <v>CERO PESOS 00/100 M.N.</v>
      </c>
      <c r="G80" s="39">
        <f>+ROUND(D80*E80,2)</f>
        <v>0</v>
      </c>
    </row>
    <row r="81" spans="1:7" s="40" customFormat="1" ht="40.5">
      <c r="A81" s="75" t="s">
        <v>184</v>
      </c>
      <c r="B81" s="89" t="s">
        <v>136</v>
      </c>
      <c r="C81" s="81" t="s">
        <v>23</v>
      </c>
      <c r="D81" s="76">
        <v>413.41</v>
      </c>
      <c r="E81" s="66"/>
      <c r="F81" s="80" t="str">
        <f t="array" ref="F81">+numtext(E81)</f>
        <v>CERO PESOS 00/100 M.N.</v>
      </c>
      <c r="G81" s="39">
        <f>+ROUND(D81*E81,2)</f>
        <v>0</v>
      </c>
    </row>
    <row r="82" spans="1:7" s="40" customFormat="1" ht="70.9">
      <c r="A82" s="75" t="s">
        <v>185</v>
      </c>
      <c r="B82" s="89" t="s">
        <v>137</v>
      </c>
      <c r="C82" s="81" t="s">
        <v>21</v>
      </c>
      <c r="D82" s="76">
        <v>82.44</v>
      </c>
      <c r="E82" s="66"/>
      <c r="F82" s="80" t="str">
        <f t="array" ref="F82">+numtext(E82)</f>
        <v>CERO PESOS 00/100 M.N.</v>
      </c>
      <c r="G82" s="39">
        <f>+ROUND(D82*E82,2)</f>
        <v>0</v>
      </c>
    </row>
    <row r="83" spans="1:7" s="40" customFormat="1" ht="14.25">
      <c r="A83" s="73" t="s">
        <v>164</v>
      </c>
      <c r="B83" s="88" t="s">
        <v>140</v>
      </c>
      <c r="C83" s="74"/>
      <c r="D83" s="76"/>
      <c r="E83" s="74"/>
      <c r="F83" s="78"/>
      <c r="G83" s="79">
        <f>SUM(G84:G89)</f>
        <v>0</v>
      </c>
    </row>
    <row r="84" spans="1:7" s="40" customFormat="1" ht="40.5">
      <c r="A84" s="75" t="s">
        <v>186</v>
      </c>
      <c r="B84" s="89" t="s">
        <v>141</v>
      </c>
      <c r="C84" s="81" t="s">
        <v>23</v>
      </c>
      <c r="D84" s="76">
        <v>133.84</v>
      </c>
      <c r="E84" s="66"/>
      <c r="F84" s="80" t="str">
        <f t="array" ref="F84">+numtext(E84)</f>
        <v>CERO PESOS 00/100 M.N.</v>
      </c>
      <c r="G84" s="39">
        <f t="shared" si="5" ref="G84:G89">+ROUND(D84*E84,2)</f>
        <v>0</v>
      </c>
    </row>
    <row r="85" spans="1:7" s="40" customFormat="1" ht="40.5">
      <c r="A85" s="75" t="s">
        <v>187</v>
      </c>
      <c r="B85" s="89" t="s">
        <v>135</v>
      </c>
      <c r="C85" s="81" t="s">
        <v>51</v>
      </c>
      <c r="D85" s="76">
        <v>1406.79</v>
      </c>
      <c r="E85" s="66"/>
      <c r="F85" s="80" t="str">
        <f t="array" ref="F85">+numtext(E85)</f>
        <v>CERO PESOS 00/100 M.N.</v>
      </c>
      <c r="G85" s="39">
        <f t="shared" si="5"/>
        <v>0</v>
      </c>
    </row>
    <row r="86" spans="1:7" s="40" customFormat="1" ht="40.5">
      <c r="A86" s="75" t="s">
        <v>188</v>
      </c>
      <c r="B86" s="89" t="s">
        <v>290</v>
      </c>
      <c r="C86" s="81" t="s">
        <v>22</v>
      </c>
      <c r="D86" s="76">
        <v>536</v>
      </c>
      <c r="E86" s="66"/>
      <c r="F86" s="80" t="str">
        <f t="array" ref="F86">+numtext(E86)</f>
        <v>CERO PESOS 00/100 M.N.</v>
      </c>
      <c r="G86" s="39">
        <f t="shared" si="5"/>
        <v>0</v>
      </c>
    </row>
    <row r="87" spans="1:7" s="40" customFormat="1" ht="40.5">
      <c r="A87" s="75" t="s">
        <v>189</v>
      </c>
      <c r="B87" s="89" t="s">
        <v>143</v>
      </c>
      <c r="C87" s="81" t="s">
        <v>23</v>
      </c>
      <c r="D87" s="76">
        <v>133.84</v>
      </c>
      <c r="E87" s="66"/>
      <c r="F87" s="80" t="str">
        <f t="array" ref="F87">+numtext(E87)</f>
        <v>CERO PESOS 00/100 M.N.</v>
      </c>
      <c r="G87" s="39">
        <f t="shared" si="5"/>
        <v>0</v>
      </c>
    </row>
    <row r="88" spans="1:7" s="40" customFormat="1" ht="70.9">
      <c r="A88" s="75" t="s">
        <v>190</v>
      </c>
      <c r="B88" s="89" t="s">
        <v>137</v>
      </c>
      <c r="C88" s="81" t="s">
        <v>21</v>
      </c>
      <c r="D88" s="76">
        <v>27.98</v>
      </c>
      <c r="E88" s="66"/>
      <c r="F88" s="80" t="str">
        <f t="array" ref="F88">+numtext(E88)</f>
        <v>CERO PESOS 00/100 M.N.</v>
      </c>
      <c r="G88" s="39">
        <f t="shared" si="5"/>
        <v>0</v>
      </c>
    </row>
    <row r="89" spans="1:7" s="40" customFormat="1" ht="30.4">
      <c r="A89" s="75" t="s">
        <v>191</v>
      </c>
      <c r="B89" s="89" t="s">
        <v>289</v>
      </c>
      <c r="C89" s="81" t="s">
        <v>23</v>
      </c>
      <c r="D89" s="76">
        <v>133.84</v>
      </c>
      <c r="E89" s="66"/>
      <c r="F89" s="80" t="str">
        <f t="array" ref="F89">+numtext(E89)</f>
        <v>CERO PESOS 00/100 M.N.</v>
      </c>
      <c r="G89" s="39">
        <f t="shared" si="5"/>
        <v>0</v>
      </c>
    </row>
    <row r="90" spans="1:7" s="40" customFormat="1" ht="13.15">
      <c r="A90" s="63" t="s">
        <v>165</v>
      </c>
      <c r="B90" s="87" t="s">
        <v>144</v>
      </c>
      <c r="C90" s="82"/>
      <c r="D90" s="71"/>
      <c r="E90" s="66"/>
      <c r="F90" s="80"/>
      <c r="G90" s="64">
        <f>SUM(G91:G93)</f>
        <v>0</v>
      </c>
    </row>
    <row r="91" spans="1:7" s="40" customFormat="1" ht="40.5">
      <c r="A91" s="75" t="s">
        <v>192</v>
      </c>
      <c r="B91" s="89" t="s">
        <v>135</v>
      </c>
      <c r="C91" s="81" t="s">
        <v>51</v>
      </c>
      <c r="D91" s="76">
        <v>4538.52</v>
      </c>
      <c r="E91" s="66"/>
      <c r="F91" s="80" t="str">
        <f t="array" ref="F91">+numtext(E91)</f>
        <v>CERO PESOS 00/100 M.N.</v>
      </c>
      <c r="G91" s="39">
        <f>+ROUND(D91*E91,2)</f>
        <v>0</v>
      </c>
    </row>
    <row r="92" spans="1:7" s="40" customFormat="1" ht="40.5">
      <c r="A92" s="75" t="s">
        <v>193</v>
      </c>
      <c r="B92" s="89" t="s">
        <v>136</v>
      </c>
      <c r="C92" s="81" t="s">
        <v>23</v>
      </c>
      <c r="D92" s="76">
        <v>170.52</v>
      </c>
      <c r="E92" s="66"/>
      <c r="F92" s="80" t="str">
        <f t="array" ref="F92">+numtext(E92)</f>
        <v>CERO PESOS 00/100 M.N.</v>
      </c>
      <c r="G92" s="39">
        <f>+ROUND(D92*E92,2)</f>
        <v>0</v>
      </c>
    </row>
    <row r="93" spans="1:7" s="40" customFormat="1" ht="70.9">
      <c r="A93" s="75" t="s">
        <v>194</v>
      </c>
      <c r="B93" s="89" t="s">
        <v>137</v>
      </c>
      <c r="C93" s="81" t="s">
        <v>21</v>
      </c>
      <c r="D93" s="76">
        <v>27.28</v>
      </c>
      <c r="E93" s="66"/>
      <c r="F93" s="80" t="str">
        <f t="array" ref="F93">+numtext(E93)</f>
        <v>CERO PESOS 00/100 M.N.</v>
      </c>
      <c r="G93" s="39">
        <f>+ROUND(D93*E93,2)</f>
        <v>0</v>
      </c>
    </row>
    <row r="94" spans="1:7" s="40" customFormat="1" ht="13.15">
      <c r="A94" s="63" t="s">
        <v>166</v>
      </c>
      <c r="B94" s="87" t="s">
        <v>145</v>
      </c>
      <c r="C94" s="82"/>
      <c r="D94" s="71"/>
      <c r="E94" s="66"/>
      <c r="F94" s="80"/>
      <c r="G94" s="64">
        <f>SUM(G95:G100)</f>
        <v>0</v>
      </c>
    </row>
    <row r="95" spans="1:7" s="40" customFormat="1" ht="40.5">
      <c r="A95" s="75" t="s">
        <v>195</v>
      </c>
      <c r="B95" s="89" t="s">
        <v>141</v>
      </c>
      <c r="C95" s="81" t="s">
        <v>23</v>
      </c>
      <c r="D95" s="76">
        <v>293.04</v>
      </c>
      <c r="E95" s="66"/>
      <c r="F95" s="80" t="str">
        <f t="array" ref="F95">+numtext(E95)</f>
        <v>CERO PESOS 00/100 M.N.</v>
      </c>
      <c r="G95" s="39">
        <f t="shared" si="6" ref="G95:G100">+ROUND(D95*E95,2)</f>
        <v>0</v>
      </c>
    </row>
    <row r="96" spans="1:7" s="40" customFormat="1" ht="40.5">
      <c r="A96" s="75" t="s">
        <v>196</v>
      </c>
      <c r="B96" s="89" t="s">
        <v>135</v>
      </c>
      <c r="C96" s="81" t="s">
        <v>51</v>
      </c>
      <c r="D96" s="76">
        <v>2622.10</v>
      </c>
      <c r="E96" s="66"/>
      <c r="F96" s="80" t="str">
        <f t="array" ref="F96">+numtext(E96)</f>
        <v>CERO PESOS 00/100 M.N.</v>
      </c>
      <c r="G96" s="39">
        <f t="shared" si="6"/>
        <v>0</v>
      </c>
    </row>
    <row r="97" spans="1:7" s="40" customFormat="1" ht="40.5">
      <c r="A97" s="75" t="s">
        <v>197</v>
      </c>
      <c r="B97" s="89" t="s">
        <v>142</v>
      </c>
      <c r="C97" s="81" t="s">
        <v>22</v>
      </c>
      <c r="D97" s="76">
        <v>1220</v>
      </c>
      <c r="E97" s="66"/>
      <c r="F97" s="80" t="str">
        <f t="array" ref="F97">+numtext(E97)</f>
        <v>CERO PESOS 00/100 M.N.</v>
      </c>
      <c r="G97" s="39">
        <f t="shared" si="6"/>
        <v>0</v>
      </c>
    </row>
    <row r="98" spans="1:7" s="40" customFormat="1" ht="40.5">
      <c r="A98" s="75" t="s">
        <v>198</v>
      </c>
      <c r="B98" s="89" t="s">
        <v>143</v>
      </c>
      <c r="C98" s="81" t="s">
        <v>23</v>
      </c>
      <c r="D98" s="76">
        <v>293.04</v>
      </c>
      <c r="E98" s="66"/>
      <c r="F98" s="80" t="str">
        <f t="array" ref="F98">+numtext(E98)</f>
        <v>CERO PESOS 00/100 M.N.</v>
      </c>
      <c r="G98" s="39">
        <f t="shared" si="6"/>
        <v>0</v>
      </c>
    </row>
    <row r="99" spans="1:7" s="40" customFormat="1" ht="70.9">
      <c r="A99" s="75" t="s">
        <v>199</v>
      </c>
      <c r="B99" s="89" t="s">
        <v>137</v>
      </c>
      <c r="C99" s="81" t="s">
        <v>21</v>
      </c>
      <c r="D99" s="76">
        <v>44.12</v>
      </c>
      <c r="E99" s="66"/>
      <c r="F99" s="80" t="str">
        <f t="array" ref="F99">+numtext(E99)</f>
        <v>CERO PESOS 00/100 M.N.</v>
      </c>
      <c r="G99" s="39">
        <f t="shared" si="6"/>
        <v>0</v>
      </c>
    </row>
    <row r="100" spans="1:7" s="40" customFormat="1" ht="30.4">
      <c r="A100" s="75" t="s">
        <v>200</v>
      </c>
      <c r="B100" s="89" t="s">
        <v>289</v>
      </c>
      <c r="C100" s="81" t="s">
        <v>23</v>
      </c>
      <c r="D100" s="76">
        <v>293.04</v>
      </c>
      <c r="E100" s="66"/>
      <c r="F100" s="80" t="str">
        <f t="array" ref="F100">+numtext(E100)</f>
        <v>CERO PESOS 00/100 M.N.</v>
      </c>
      <c r="G100" s="39">
        <f t="shared" si="6"/>
        <v>0</v>
      </c>
    </row>
    <row r="101" spans="1:7" s="40" customFormat="1" ht="13.15">
      <c r="A101" s="63" t="s">
        <v>167</v>
      </c>
      <c r="B101" s="87" t="s">
        <v>146</v>
      </c>
      <c r="C101" s="82"/>
      <c r="D101" s="71"/>
      <c r="E101" s="66"/>
      <c r="F101" s="80"/>
      <c r="G101" s="64">
        <f>SUM(G102:G108)</f>
        <v>0</v>
      </c>
    </row>
    <row r="102" spans="1:7" s="40" customFormat="1" ht="60.75">
      <c r="A102" s="75" t="s">
        <v>201</v>
      </c>
      <c r="B102" s="89" t="s">
        <v>147</v>
      </c>
      <c r="C102" s="65" t="s">
        <v>23</v>
      </c>
      <c r="D102" s="76">
        <v>155.86</v>
      </c>
      <c r="E102" s="66"/>
      <c r="F102" s="80" t="str">
        <f t="array" ref="F102">+numtext(E102)</f>
        <v>CERO PESOS 00/100 M.N.</v>
      </c>
      <c r="G102" s="39">
        <f t="shared" si="7" ref="G102:G108">+ROUND(D102*E102,2)</f>
        <v>0</v>
      </c>
    </row>
    <row r="103" spans="1:7" s="40" customFormat="1" ht="60.75">
      <c r="A103" s="75" t="s">
        <v>202</v>
      </c>
      <c r="B103" s="89" t="s">
        <v>148</v>
      </c>
      <c r="C103" s="65" t="s">
        <v>23</v>
      </c>
      <c r="D103" s="76">
        <v>263.28</v>
      </c>
      <c r="E103" s="66"/>
      <c r="F103" s="80" t="str">
        <f t="array" ref="F103">+numtext(E103)</f>
        <v>CERO PESOS 00/100 M.N.</v>
      </c>
      <c r="G103" s="39">
        <f t="shared" si="7"/>
        <v>0</v>
      </c>
    </row>
    <row r="104" spans="1:7" s="40" customFormat="1" ht="60.75">
      <c r="A104" s="75" t="s">
        <v>203</v>
      </c>
      <c r="B104" s="89" t="s">
        <v>149</v>
      </c>
      <c r="C104" s="65" t="s">
        <v>23</v>
      </c>
      <c r="D104" s="76">
        <v>138.16</v>
      </c>
      <c r="E104" s="66"/>
      <c r="F104" s="80" t="str">
        <f t="array" ref="F104">+numtext(E104)</f>
        <v>CERO PESOS 00/100 M.N.</v>
      </c>
      <c r="G104" s="39">
        <f t="shared" si="7"/>
        <v>0</v>
      </c>
    </row>
    <row r="105" spans="1:7" s="40" customFormat="1" ht="60.75">
      <c r="A105" s="75" t="s">
        <v>204</v>
      </c>
      <c r="B105" s="89" t="s">
        <v>150</v>
      </c>
      <c r="C105" s="65" t="s">
        <v>23</v>
      </c>
      <c r="D105" s="76">
        <v>263.28</v>
      </c>
      <c r="E105" s="66"/>
      <c r="F105" s="80" t="str">
        <f t="array" ref="F105">+numtext(E105)</f>
        <v>CERO PESOS 00/100 M.N.</v>
      </c>
      <c r="G105" s="39">
        <f t="shared" si="7"/>
        <v>0</v>
      </c>
    </row>
    <row r="106" spans="1:7" s="40" customFormat="1" ht="60.75">
      <c r="A106" s="75" t="s">
        <v>205</v>
      </c>
      <c r="B106" s="89" t="s">
        <v>151</v>
      </c>
      <c r="C106" s="65" t="s">
        <v>23</v>
      </c>
      <c r="D106" s="76">
        <v>175.52</v>
      </c>
      <c r="E106" s="66"/>
      <c r="F106" s="80" t="str">
        <f t="array" ref="F106">+numtext(E106)</f>
        <v>CERO PESOS 00/100 M.N.</v>
      </c>
      <c r="G106" s="39">
        <f t="shared" si="7"/>
        <v>0</v>
      </c>
    </row>
    <row r="107" spans="1:7" s="40" customFormat="1" ht="40.5">
      <c r="A107" s="75" t="s">
        <v>206</v>
      </c>
      <c r="B107" s="89" t="s">
        <v>152</v>
      </c>
      <c r="C107" s="65" t="s">
        <v>94</v>
      </c>
      <c r="D107" s="76">
        <v>1643.58</v>
      </c>
      <c r="E107" s="66"/>
      <c r="F107" s="80" t="str">
        <f t="array" ref="F107">+numtext(E107)</f>
        <v>CERO PESOS 00/100 M.N.</v>
      </c>
      <c r="G107" s="39">
        <f t="shared" si="7"/>
        <v>0</v>
      </c>
    </row>
    <row r="108" spans="1:7" s="40" customFormat="1" ht="50.65">
      <c r="A108" s="75" t="s">
        <v>207</v>
      </c>
      <c r="B108" s="89" t="s">
        <v>153</v>
      </c>
      <c r="C108" s="65" t="s">
        <v>94</v>
      </c>
      <c r="D108" s="76">
        <v>525.8</v>
      </c>
      <c r="E108" s="66"/>
      <c r="F108" s="80" t="str">
        <f t="array" ref="F108">+numtext(E108)</f>
        <v>CERO PESOS 00/100 M.N.</v>
      </c>
      <c r="G108" s="39">
        <f t="shared" si="7"/>
        <v>0</v>
      </c>
    </row>
    <row r="109" spans="1:7" s="40" customFormat="1" ht="13.15">
      <c r="A109" s="67" t="s">
        <v>168</v>
      </c>
      <c r="B109" s="67" t="s">
        <v>154</v>
      </c>
      <c r="C109" s="82"/>
      <c r="D109" s="71"/>
      <c r="E109" s="66"/>
      <c r="F109" s="80"/>
      <c r="G109" s="83">
        <f>SUM(G110:G116)</f>
        <v>0</v>
      </c>
    </row>
    <row r="110" spans="1:7" s="40" customFormat="1" ht="91.15">
      <c r="A110" s="75" t="s">
        <v>208</v>
      </c>
      <c r="B110" s="89" t="s">
        <v>155</v>
      </c>
      <c r="C110" s="65" t="s">
        <v>23</v>
      </c>
      <c r="D110" s="71">
        <v>399.88</v>
      </c>
      <c r="E110" s="66"/>
      <c r="F110" s="80" t="str">
        <f t="array" ref="F110">+numtext(E110)</f>
        <v>CERO PESOS 00/100 M.N.</v>
      </c>
      <c r="G110" s="39">
        <f t="shared" si="8" ref="G110:G116">+ROUND(D110*E110,2)</f>
        <v>0</v>
      </c>
    </row>
    <row r="111" spans="1:7" s="40" customFormat="1" ht="50.65">
      <c r="A111" s="75" t="s">
        <v>209</v>
      </c>
      <c r="B111" s="89" t="s">
        <v>156</v>
      </c>
      <c r="C111" s="65" t="s">
        <v>23</v>
      </c>
      <c r="D111" s="71">
        <v>399.88</v>
      </c>
      <c r="E111" s="66"/>
      <c r="F111" s="80" t="str">
        <f t="array" ref="F111">+numtext(E111)</f>
        <v>CERO PESOS 00/100 M.N.</v>
      </c>
      <c r="G111" s="39">
        <f t="shared" si="8"/>
        <v>0</v>
      </c>
    </row>
    <row r="112" spans="1:7" s="40" customFormat="1" ht="60.75">
      <c r="A112" s="75" t="s">
        <v>210</v>
      </c>
      <c r="B112" s="89" t="s">
        <v>158</v>
      </c>
      <c r="C112" s="65" t="s">
        <v>23</v>
      </c>
      <c r="D112" s="71">
        <v>45.54</v>
      </c>
      <c r="E112" s="66"/>
      <c r="F112" s="80" t="str">
        <f t="array" ref="F112">+numtext(E112)</f>
        <v>CERO PESOS 00/100 M.N.</v>
      </c>
      <c r="G112" s="39">
        <f t="shared" si="8"/>
        <v>0</v>
      </c>
    </row>
    <row r="113" spans="1:7" s="40" customFormat="1" ht="50.65">
      <c r="A113" s="75" t="s">
        <v>211</v>
      </c>
      <c r="B113" s="89" t="s">
        <v>159</v>
      </c>
      <c r="C113" s="65" t="s">
        <v>94</v>
      </c>
      <c r="D113" s="71">
        <v>91.08</v>
      </c>
      <c r="E113" s="66"/>
      <c r="F113" s="80" t="str">
        <f t="array" ref="F113">+numtext(E113)</f>
        <v>CERO PESOS 00/100 M.N.</v>
      </c>
      <c r="G113" s="39">
        <f t="shared" si="8"/>
        <v>0</v>
      </c>
    </row>
    <row r="114" spans="1:7" s="40" customFormat="1" ht="70.9">
      <c r="A114" s="75" t="s">
        <v>212</v>
      </c>
      <c r="B114" s="89" t="s">
        <v>157</v>
      </c>
      <c r="C114" s="65" t="s">
        <v>23</v>
      </c>
      <c r="D114" s="71">
        <v>399.88</v>
      </c>
      <c r="E114" s="66"/>
      <c r="F114" s="80" t="str">
        <f t="array" ref="F114">+numtext(E114)</f>
        <v>CERO PESOS 00/100 M.N.</v>
      </c>
      <c r="G114" s="39">
        <f t="shared" si="8"/>
        <v>0</v>
      </c>
    </row>
    <row r="115" spans="1:7" s="40" customFormat="1" ht="50.65">
      <c r="A115" s="75" t="s">
        <v>213</v>
      </c>
      <c r="B115" s="89" t="s">
        <v>160</v>
      </c>
      <c r="C115" s="65" t="s">
        <v>22</v>
      </c>
      <c r="D115" s="71">
        <v>4</v>
      </c>
      <c r="E115" s="66"/>
      <c r="F115" s="80" t="str">
        <f t="array" ref="F115">+numtext(E115)</f>
        <v>CERO PESOS 00/100 M.N.</v>
      </c>
      <c r="G115" s="39">
        <f t="shared" si="8"/>
        <v>0</v>
      </c>
    </row>
    <row r="116" spans="1:7" s="40" customFormat="1" ht="50.65">
      <c r="A116" s="75" t="s">
        <v>214</v>
      </c>
      <c r="B116" s="89" t="s">
        <v>161</v>
      </c>
      <c r="C116" s="65" t="s">
        <v>94</v>
      </c>
      <c r="D116" s="71">
        <v>59.20</v>
      </c>
      <c r="E116" s="66"/>
      <c r="F116" s="80" t="str">
        <f t="array" ref="F116">+numtext(E116)</f>
        <v>CERO PESOS 00/100 M.N.</v>
      </c>
      <c r="G116" s="39">
        <f t="shared" si="8"/>
        <v>0</v>
      </c>
    </row>
    <row r="117" spans="1:7" s="85" customFormat="1" ht="14.25">
      <c r="A117" s="67" t="s">
        <v>169</v>
      </c>
      <c r="B117" s="67" t="s">
        <v>233</v>
      </c>
      <c r="C117" s="82"/>
      <c r="D117" s="71"/>
      <c r="E117" s="66"/>
      <c r="F117" s="80"/>
      <c r="G117" s="83">
        <f>+G118+G121+G123+G136+G143</f>
        <v>0</v>
      </c>
    </row>
    <row r="118" spans="1:7" s="40" customFormat="1" ht="13.15">
      <c r="A118" s="63" t="s">
        <v>172</v>
      </c>
      <c r="B118" s="87" t="s">
        <v>65</v>
      </c>
      <c r="C118" s="84"/>
      <c r="D118" s="71"/>
      <c r="E118" s="66"/>
      <c r="F118" s="80"/>
      <c r="G118" s="64">
        <f>SUM(G119:G120)</f>
        <v>0</v>
      </c>
    </row>
    <row r="119" spans="1:7" s="40" customFormat="1" ht="101.25">
      <c r="A119" s="75" t="s">
        <v>215</v>
      </c>
      <c r="B119" s="89" t="s">
        <v>218</v>
      </c>
      <c r="C119" s="65" t="s">
        <v>22</v>
      </c>
      <c r="D119" s="71">
        <v>5</v>
      </c>
      <c r="E119" s="66"/>
      <c r="F119" s="80" t="str">
        <f t="array" ref="F119">+numtext(E119)</f>
        <v>CERO PESOS 00/100 M.N.</v>
      </c>
      <c r="G119" s="39">
        <f>+ROUND(D119*E119,2)</f>
        <v>0</v>
      </c>
    </row>
    <row r="120" spans="1:7" s="40" customFormat="1" ht="60.75">
      <c r="A120" s="75" t="s">
        <v>216</v>
      </c>
      <c r="B120" s="89" t="s">
        <v>219</v>
      </c>
      <c r="C120" s="65" t="s">
        <v>22</v>
      </c>
      <c r="D120" s="71">
        <v>5</v>
      </c>
      <c r="E120" s="66"/>
      <c r="F120" s="80" t="str">
        <f t="array" ref="F120">+numtext(E120)</f>
        <v>CERO PESOS 00/100 M.N.</v>
      </c>
      <c r="G120" s="39">
        <f>+ROUND(D120*E120,2)</f>
        <v>0</v>
      </c>
    </row>
    <row r="121" spans="1:7" s="40" customFormat="1" ht="13.15">
      <c r="A121" s="63" t="s">
        <v>173</v>
      </c>
      <c r="B121" s="87" t="s">
        <v>66</v>
      </c>
      <c r="C121" s="84"/>
      <c r="D121" s="71"/>
      <c r="E121" s="66"/>
      <c r="F121" s="80"/>
      <c r="G121" s="64">
        <f>SUM(G122:G122)</f>
        <v>0</v>
      </c>
    </row>
    <row r="122" spans="1:7" s="40" customFormat="1" ht="70.9">
      <c r="A122" s="75" t="s">
        <v>217</v>
      </c>
      <c r="B122" s="89" t="s">
        <v>231</v>
      </c>
      <c r="C122" s="65" t="s">
        <v>22</v>
      </c>
      <c r="D122" s="71">
        <v>1</v>
      </c>
      <c r="E122" s="66"/>
      <c r="F122" s="80" t="str">
        <f t="array" ref="F122">+numtext(E122)</f>
        <v>CERO PESOS 00/100 M.N.</v>
      </c>
      <c r="G122" s="39">
        <f>+ROUND(D122*E122,2)</f>
        <v>0</v>
      </c>
    </row>
    <row r="123" spans="1:7" s="40" customFormat="1" ht="13.15">
      <c r="A123" s="63" t="s">
        <v>174</v>
      </c>
      <c r="B123" s="89" t="s">
        <v>67</v>
      </c>
      <c r="C123" s="84"/>
      <c r="D123" s="71"/>
      <c r="E123" s="66"/>
      <c r="F123" s="80"/>
      <c r="G123" s="64">
        <f>SUM(G124:G135)</f>
        <v>0</v>
      </c>
    </row>
    <row r="124" spans="1:7" s="40" customFormat="1" ht="50.65">
      <c r="A124" s="75" t="s">
        <v>240</v>
      </c>
      <c r="B124" s="89" t="s">
        <v>220</v>
      </c>
      <c r="C124" s="65" t="s">
        <v>22</v>
      </c>
      <c r="D124" s="71">
        <v>2</v>
      </c>
      <c r="E124" s="66"/>
      <c r="F124" s="80" t="str">
        <f t="array" ref="F124">+numtext(E124)</f>
        <v>CERO PESOS 00/100 M.N.</v>
      </c>
      <c r="G124" s="39">
        <f t="shared" si="9" ref="G124:G134">+ROUND(D124*E124,2)</f>
        <v>0</v>
      </c>
    </row>
    <row r="125" spans="1:7" s="40" customFormat="1" ht="40.5">
      <c r="A125" s="75" t="s">
        <v>241</v>
      </c>
      <c r="B125" s="89" t="s">
        <v>221</v>
      </c>
      <c r="C125" s="65" t="s">
        <v>22</v>
      </c>
      <c r="D125" s="71">
        <v>2</v>
      </c>
      <c r="E125" s="66"/>
      <c r="F125" s="80" t="str">
        <f t="array" ref="F125">+numtext(E125)</f>
        <v>CERO PESOS 00/100 M.N.</v>
      </c>
      <c r="G125" s="39">
        <f t="shared" si="9"/>
        <v>0</v>
      </c>
    </row>
    <row r="126" spans="1:7" s="40" customFormat="1" ht="60.75">
      <c r="A126" s="75" t="s">
        <v>242</v>
      </c>
      <c r="B126" s="89" t="s">
        <v>222</v>
      </c>
      <c r="C126" s="65" t="s">
        <v>22</v>
      </c>
      <c r="D126" s="71">
        <v>295</v>
      </c>
      <c r="E126" s="66"/>
      <c r="F126" s="80" t="str">
        <f t="array" ref="F126">+numtext(E126)</f>
        <v>CERO PESOS 00/100 M.N.</v>
      </c>
      <c r="G126" s="39">
        <f t="shared" si="9"/>
        <v>0</v>
      </c>
    </row>
    <row r="127" spans="1:7" s="40" customFormat="1" ht="20.25">
      <c r="A127" s="75" t="s">
        <v>243</v>
      </c>
      <c r="B127" s="89" t="s">
        <v>223</v>
      </c>
      <c r="C127" s="65" t="s">
        <v>22</v>
      </c>
      <c r="D127" s="71">
        <v>2</v>
      </c>
      <c r="E127" s="66"/>
      <c r="F127" s="80" t="str">
        <f t="array" ref="F127">+numtext(E127)</f>
        <v>CERO PESOS 00/100 M.N.</v>
      </c>
      <c r="G127" s="39">
        <f t="shared" si="9"/>
        <v>0</v>
      </c>
    </row>
    <row r="128" spans="1:7" s="40" customFormat="1" ht="20.25">
      <c r="A128" s="75" t="s">
        <v>244</v>
      </c>
      <c r="B128" s="89" t="s">
        <v>224</v>
      </c>
      <c r="C128" s="65" t="s">
        <v>22</v>
      </c>
      <c r="D128" s="71">
        <v>2</v>
      </c>
      <c r="E128" s="66"/>
      <c r="F128" s="80" t="str">
        <f t="array" ref="F128">+numtext(E128)</f>
        <v>CERO PESOS 00/100 M.N.</v>
      </c>
      <c r="G128" s="39">
        <f t="shared" si="9"/>
        <v>0</v>
      </c>
    </row>
    <row r="129" spans="1:7" s="40" customFormat="1" ht="20.25">
      <c r="A129" s="75" t="s">
        <v>245</v>
      </c>
      <c r="B129" s="89" t="s">
        <v>225</v>
      </c>
      <c r="C129" s="65" t="s">
        <v>22</v>
      </c>
      <c r="D129" s="71">
        <v>2</v>
      </c>
      <c r="E129" s="66"/>
      <c r="F129" s="80" t="str">
        <f t="array" ref="F129">+numtext(E129)</f>
        <v>CERO PESOS 00/100 M.N.</v>
      </c>
      <c r="G129" s="39">
        <f t="shared" si="9"/>
        <v>0</v>
      </c>
    </row>
    <row r="130" spans="1:7" s="40" customFormat="1" ht="20.25">
      <c r="A130" s="75" t="s">
        <v>246</v>
      </c>
      <c r="B130" s="89" t="s">
        <v>226</v>
      </c>
      <c r="C130" s="65" t="s">
        <v>22</v>
      </c>
      <c r="D130" s="71">
        <v>3</v>
      </c>
      <c r="E130" s="66"/>
      <c r="F130" s="80" t="str">
        <f t="array" ref="F130">+numtext(E130)</f>
        <v>CERO PESOS 00/100 M.N.</v>
      </c>
      <c r="G130" s="39">
        <f t="shared" si="9"/>
        <v>0</v>
      </c>
    </row>
    <row r="131" spans="1:7" s="40" customFormat="1" ht="20.25">
      <c r="A131" s="75" t="s">
        <v>247</v>
      </c>
      <c r="B131" s="89" t="s">
        <v>227</v>
      </c>
      <c r="C131" s="65" t="s">
        <v>22</v>
      </c>
      <c r="D131" s="71">
        <v>7</v>
      </c>
      <c r="E131" s="66"/>
      <c r="F131" s="80" t="str">
        <f t="array" ref="F131">+numtext(E131)</f>
        <v>CERO PESOS 00/100 M.N.</v>
      </c>
      <c r="G131" s="39">
        <f t="shared" si="9"/>
        <v>0</v>
      </c>
    </row>
    <row r="132" spans="1:7" s="40" customFormat="1" ht="20.25">
      <c r="A132" s="75" t="s">
        <v>248</v>
      </c>
      <c r="B132" s="89" t="s">
        <v>228</v>
      </c>
      <c r="C132" s="65" t="s">
        <v>22</v>
      </c>
      <c r="D132" s="71">
        <v>2</v>
      </c>
      <c r="E132" s="66"/>
      <c r="F132" s="80" t="str">
        <f t="array" ref="F132">+numtext(E132)</f>
        <v>CERO PESOS 00/100 M.N.</v>
      </c>
      <c r="G132" s="39">
        <f t="shared" si="9"/>
        <v>0</v>
      </c>
    </row>
    <row r="133" spans="1:7" s="40" customFormat="1" ht="30.4">
      <c r="A133" s="75" t="s">
        <v>249</v>
      </c>
      <c r="B133" s="89" t="s">
        <v>229</v>
      </c>
      <c r="C133" s="65" t="s">
        <v>22</v>
      </c>
      <c r="D133" s="71">
        <v>5</v>
      </c>
      <c r="E133" s="66"/>
      <c r="F133" s="80" t="str">
        <f t="array" ref="F133">+numtext(E133)</f>
        <v>CERO PESOS 00/100 M.N.</v>
      </c>
      <c r="G133" s="39">
        <f t="shared" si="9"/>
        <v>0</v>
      </c>
    </row>
    <row r="134" spans="1:7" s="40" customFormat="1" ht="30.4">
      <c r="A134" s="75" t="s">
        <v>250</v>
      </c>
      <c r="B134" s="89" t="s">
        <v>230</v>
      </c>
      <c r="C134" s="65" t="s">
        <v>22</v>
      </c>
      <c r="D134" s="71">
        <v>8</v>
      </c>
      <c r="E134" s="66"/>
      <c r="F134" s="80" t="str">
        <f t="array" ref="F134">+numtext(E134)</f>
        <v>CERO PESOS 00/100 M.N.</v>
      </c>
      <c r="G134" s="39">
        <f t="shared" si="9"/>
        <v>0</v>
      </c>
    </row>
    <row r="135" spans="1:7" s="40" customFormat="1" ht="40.5">
      <c r="A135" s="75" t="s">
        <v>251</v>
      </c>
      <c r="B135" s="89" t="s">
        <v>232</v>
      </c>
      <c r="C135" s="65" t="s">
        <v>23</v>
      </c>
      <c r="D135" s="71">
        <v>14</v>
      </c>
      <c r="E135" s="66"/>
      <c r="F135" s="80" t="str">
        <f t="array" ref="F135">+numtext(E135)</f>
        <v>CERO PESOS 00/100 M.N.</v>
      </c>
      <c r="G135" s="39">
        <f>+ROUND(D135*E135,2)</f>
        <v>0</v>
      </c>
    </row>
    <row r="136" spans="1:7" s="40" customFormat="1" ht="13.15">
      <c r="A136" s="63" t="s">
        <v>175</v>
      </c>
      <c r="B136" s="87" t="s">
        <v>68</v>
      </c>
      <c r="C136" s="84"/>
      <c r="D136" s="71"/>
      <c r="E136" s="66"/>
      <c r="F136" s="80"/>
      <c r="G136" s="64">
        <f>SUM(G137:G142)</f>
        <v>0</v>
      </c>
    </row>
    <row r="137" spans="1:7" s="40" customFormat="1" ht="60.75">
      <c r="A137" s="75" t="s">
        <v>252</v>
      </c>
      <c r="B137" s="89" t="s">
        <v>69</v>
      </c>
      <c r="C137" s="65" t="s">
        <v>22</v>
      </c>
      <c r="D137" s="71">
        <v>4</v>
      </c>
      <c r="E137" s="66"/>
      <c r="F137" s="80" t="str">
        <f t="array" ref="F137">+numtext(E137)</f>
        <v>CERO PESOS 00/100 M.N.</v>
      </c>
      <c r="G137" s="39">
        <f t="shared" si="10" ref="G137:G142">+ROUND(D137*E137,2)</f>
        <v>0</v>
      </c>
    </row>
    <row r="138" spans="1:7" s="40" customFormat="1" ht="50.65">
      <c r="A138" s="75" t="s">
        <v>253</v>
      </c>
      <c r="B138" s="89" t="s">
        <v>70</v>
      </c>
      <c r="C138" s="65" t="s">
        <v>22</v>
      </c>
      <c r="D138" s="71">
        <v>2</v>
      </c>
      <c r="E138" s="66"/>
      <c r="F138" s="80" t="str">
        <f t="array" ref="F138">+numtext(E138)</f>
        <v>CERO PESOS 00/100 M.N.</v>
      </c>
      <c r="G138" s="39">
        <f t="shared" si="10"/>
        <v>0</v>
      </c>
    </row>
    <row r="139" spans="1:7" s="40" customFormat="1" ht="60.75">
      <c r="A139" s="75" t="s">
        <v>254</v>
      </c>
      <c r="B139" s="89" t="s">
        <v>71</v>
      </c>
      <c r="C139" s="65" t="s">
        <v>22</v>
      </c>
      <c r="D139" s="71">
        <v>2</v>
      </c>
      <c r="E139" s="66"/>
      <c r="F139" s="80" t="str">
        <f t="array" ref="F139">+numtext(E139)</f>
        <v>CERO PESOS 00/100 M.N.</v>
      </c>
      <c r="G139" s="39">
        <f t="shared" si="10"/>
        <v>0</v>
      </c>
    </row>
    <row r="140" spans="1:7" s="40" customFormat="1" ht="60.75">
      <c r="A140" s="75" t="s">
        <v>255</v>
      </c>
      <c r="B140" s="89" t="s">
        <v>72</v>
      </c>
      <c r="C140" s="65" t="s">
        <v>22</v>
      </c>
      <c r="D140" s="71">
        <v>12</v>
      </c>
      <c r="E140" s="66"/>
      <c r="F140" s="80" t="str">
        <f t="array" ref="F140">+numtext(E140)</f>
        <v>CERO PESOS 00/100 M.N.</v>
      </c>
      <c r="G140" s="39">
        <f t="shared" si="10"/>
        <v>0</v>
      </c>
    </row>
    <row r="141" spans="1:7" s="40" customFormat="1" ht="50.65">
      <c r="A141" s="75" t="s">
        <v>256</v>
      </c>
      <c r="B141" s="89" t="s">
        <v>73</v>
      </c>
      <c r="C141" s="65" t="s">
        <v>22</v>
      </c>
      <c r="D141" s="71">
        <v>17</v>
      </c>
      <c r="E141" s="66"/>
      <c r="F141" s="80" t="str">
        <f t="array" ref="F141">+numtext(E141)</f>
        <v>CERO PESOS 00/100 M.N.</v>
      </c>
      <c r="G141" s="39">
        <f t="shared" si="10"/>
        <v>0</v>
      </c>
    </row>
    <row r="142" spans="1:7" s="40" customFormat="1" ht="50.65">
      <c r="A142" s="75" t="s">
        <v>257</v>
      </c>
      <c r="B142" s="89" t="s">
        <v>74</v>
      </c>
      <c r="C142" s="65" t="s">
        <v>22</v>
      </c>
      <c r="D142" s="71">
        <v>6</v>
      </c>
      <c r="E142" s="66"/>
      <c r="F142" s="80" t="str">
        <f t="array" ref="F142">+numtext(E142)</f>
        <v>CERO PESOS 00/100 M.N.</v>
      </c>
      <c r="G142" s="39">
        <f t="shared" si="10"/>
        <v>0</v>
      </c>
    </row>
    <row r="143" spans="1:7" s="40" customFormat="1" ht="13.15">
      <c r="A143" s="63" t="s">
        <v>236</v>
      </c>
      <c r="B143" s="87" t="s">
        <v>237</v>
      </c>
      <c r="C143" s="84"/>
      <c r="D143" s="71"/>
      <c r="E143" s="66"/>
      <c r="F143" s="80"/>
      <c r="G143" s="64">
        <f>SUM(G144:G146)</f>
        <v>0</v>
      </c>
    </row>
    <row r="144" spans="1:7" s="40" customFormat="1" ht="50.65">
      <c r="A144" s="75" t="s">
        <v>258</v>
      </c>
      <c r="B144" s="89" t="s">
        <v>235</v>
      </c>
      <c r="C144" s="65" t="s">
        <v>51</v>
      </c>
      <c r="D144" s="71">
        <v>6801.14</v>
      </c>
      <c r="E144" s="66"/>
      <c r="F144" s="80" t="str">
        <f t="array" ref="F144">+numtext(E144)</f>
        <v>CERO PESOS 00/100 M.N.</v>
      </c>
      <c r="G144" s="39">
        <f>+ROUND(D144*E144,2)</f>
        <v>0</v>
      </c>
    </row>
    <row r="145" spans="1:7" s="40" customFormat="1" ht="40.5">
      <c r="A145" s="75" t="s">
        <v>259</v>
      </c>
      <c r="B145" s="89" t="s">
        <v>238</v>
      </c>
      <c r="C145" s="65" t="s">
        <v>23</v>
      </c>
      <c r="D145" s="71">
        <v>84.75</v>
      </c>
      <c r="E145" s="66"/>
      <c r="F145" s="80" t="str">
        <f t="array" ref="F145">+numtext(E145)</f>
        <v>CERO PESOS 00/100 M.N.</v>
      </c>
      <c r="G145" s="39">
        <f>+ROUND(D145*E145,2)</f>
        <v>0</v>
      </c>
    </row>
    <row r="146" spans="1:7" s="40" customFormat="1" ht="40.5">
      <c r="A146" s="75" t="s">
        <v>260</v>
      </c>
      <c r="B146" s="89" t="s">
        <v>239</v>
      </c>
      <c r="C146" s="65" t="s">
        <v>51</v>
      </c>
      <c r="D146" s="71">
        <v>1473.28</v>
      </c>
      <c r="E146" s="66"/>
      <c r="F146" s="80" t="str">
        <f t="array" ref="F146">+numtext(E146)</f>
        <v>CERO PESOS 00/100 M.N.</v>
      </c>
      <c r="G146" s="39">
        <f>+ROUND(D146*E146,2)</f>
        <v>0</v>
      </c>
    </row>
    <row r="147" spans="1:7" s="40" customFormat="1" ht="13.15">
      <c r="A147" s="67" t="s">
        <v>170</v>
      </c>
      <c r="B147" s="67" t="s">
        <v>171</v>
      </c>
      <c r="C147" s="82"/>
      <c r="D147" s="71"/>
      <c r="E147" s="66"/>
      <c r="F147" s="80"/>
      <c r="G147" s="83">
        <f>SUM(G148:G150)</f>
        <v>0</v>
      </c>
    </row>
    <row r="148" spans="1:7" s="40" customFormat="1" ht="70.9">
      <c r="A148" s="75" t="s">
        <v>261</v>
      </c>
      <c r="B148" s="89" t="s">
        <v>234</v>
      </c>
      <c r="C148" s="65" t="s">
        <v>22</v>
      </c>
      <c r="D148" s="71">
        <v>2</v>
      </c>
      <c r="E148" s="66"/>
      <c r="F148" s="80" t="str">
        <f t="array" ref="F148">+numtext(E148)</f>
        <v>CERO PESOS 00/100 M.N.</v>
      </c>
      <c r="G148" s="39">
        <f>+ROUND(D148*E148,2)</f>
        <v>0</v>
      </c>
    </row>
    <row r="149" spans="1:7" s="40" customFormat="1" ht="50.65">
      <c r="A149" s="75" t="s">
        <v>262</v>
      </c>
      <c r="B149" s="89" t="s">
        <v>235</v>
      </c>
      <c r="C149" s="65" t="s">
        <v>51</v>
      </c>
      <c r="D149" s="71">
        <v>4991.77</v>
      </c>
      <c r="E149" s="66"/>
      <c r="F149" s="80" t="str">
        <f t="array" ref="F149">+numtext(E149)</f>
        <v>CERO PESOS 00/100 M.N.</v>
      </c>
      <c r="G149" s="39">
        <f>+ROUND(D149*E149,2)</f>
        <v>0</v>
      </c>
    </row>
    <row r="150" spans="1:7" s="40" customFormat="1" ht="60.75">
      <c r="A150" s="75" t="s">
        <v>263</v>
      </c>
      <c r="B150" s="89" t="s">
        <v>78</v>
      </c>
      <c r="C150" s="65" t="s">
        <v>22</v>
      </c>
      <c r="D150" s="71">
        <v>1</v>
      </c>
      <c r="E150" s="66"/>
      <c r="F150" s="80" t="str">
        <f t="array" ref="F150">+numtext(E150)</f>
        <v>CERO PESOS 00/100 M.N.</v>
      </c>
      <c r="G150" s="39">
        <f>+ROUND(D150*E150,2)</f>
        <v>0</v>
      </c>
    </row>
    <row r="151" spans="1:7" s="40" customFormat="1" ht="13.15">
      <c r="A151" s="67" t="s">
        <v>176</v>
      </c>
      <c r="B151" s="67" t="s">
        <v>291</v>
      </c>
      <c r="C151" s="82"/>
      <c r="D151" s="71"/>
      <c r="E151" s="66"/>
      <c r="F151" s="80"/>
      <c r="G151" s="83">
        <f>G162+G152</f>
        <v>0</v>
      </c>
    </row>
    <row r="152" spans="1:7" s="40" customFormat="1" ht="13.15">
      <c r="A152" s="63" t="s">
        <v>292</v>
      </c>
      <c r="B152" s="87" t="s">
        <v>312</v>
      </c>
      <c r="C152" s="84"/>
      <c r="D152" s="71"/>
      <c r="E152" s="66"/>
      <c r="F152" s="80"/>
      <c r="G152" s="64">
        <f>SUM(G153:G161)</f>
        <v>0</v>
      </c>
    </row>
    <row r="153" spans="1:7" s="40" customFormat="1" ht="30.4">
      <c r="A153" s="75" t="s">
        <v>264</v>
      </c>
      <c r="B153" s="89" t="s">
        <v>313</v>
      </c>
      <c r="C153" s="65" t="s">
        <v>94</v>
      </c>
      <c r="D153" s="71">
        <v>750</v>
      </c>
      <c r="E153" s="66"/>
      <c r="F153" s="80" t="str">
        <f t="array" ref="F153">+numtext(E153)</f>
        <v>CERO PESOS 00/100 M.N.</v>
      </c>
      <c r="G153" s="39">
        <f t="shared" si="11" ref="G153:G161">+ROUND(D153*E153,2)</f>
        <v>0</v>
      </c>
    </row>
    <row r="154" spans="1:7" s="40" customFormat="1" ht="30.4">
      <c r="A154" s="75" t="s">
        <v>265</v>
      </c>
      <c r="B154" s="89" t="s">
        <v>314</v>
      </c>
      <c r="C154" s="65" t="s">
        <v>94</v>
      </c>
      <c r="D154" s="71">
        <v>140</v>
      </c>
      <c r="E154" s="66"/>
      <c r="F154" s="80" t="str">
        <f t="array" ref="F154">+numtext(E154)</f>
        <v>CERO PESOS 00/100 M.N.</v>
      </c>
      <c r="G154" s="39">
        <f t="shared" si="11"/>
        <v>0</v>
      </c>
    </row>
    <row r="155" spans="1:7" s="40" customFormat="1" ht="40.5">
      <c r="A155" s="75" t="s">
        <v>266</v>
      </c>
      <c r="B155" s="89" t="s">
        <v>315</v>
      </c>
      <c r="C155" s="65" t="s">
        <v>22</v>
      </c>
      <c r="D155" s="71">
        <v>60</v>
      </c>
      <c r="E155" s="66"/>
      <c r="F155" s="80" t="str">
        <f t="array" ref="F155">+numtext(E155)</f>
        <v>CERO PESOS 00/100 M.N.</v>
      </c>
      <c r="G155" s="39">
        <f t="shared" si="11"/>
        <v>0</v>
      </c>
    </row>
    <row r="156" spans="1:7" s="40" customFormat="1" ht="40.5">
      <c r="A156" s="75" t="s">
        <v>267</v>
      </c>
      <c r="B156" s="89" t="s">
        <v>298</v>
      </c>
      <c r="C156" s="65" t="s">
        <v>22</v>
      </c>
      <c r="D156" s="71">
        <v>30</v>
      </c>
      <c r="E156" s="66"/>
      <c r="F156" s="80" t="str">
        <f t="array" ref="F156">+numtext(E156)</f>
        <v>CERO PESOS 00/100 M.N.</v>
      </c>
      <c r="G156" s="39">
        <f t="shared" si="11"/>
        <v>0</v>
      </c>
    </row>
    <row r="157" spans="1:7" s="40" customFormat="1" ht="40.5">
      <c r="A157" s="75" t="s">
        <v>268</v>
      </c>
      <c r="B157" s="89" t="s">
        <v>316</v>
      </c>
      <c r="C157" s="65" t="s">
        <v>22</v>
      </c>
      <c r="D157" s="71">
        <v>30</v>
      </c>
      <c r="E157" s="66"/>
      <c r="F157" s="80" t="str">
        <f t="array" ref="F157">+numtext(E157)</f>
        <v>CERO PESOS 00/100 M.N.</v>
      </c>
      <c r="G157" s="39">
        <f t="shared" si="11"/>
        <v>0</v>
      </c>
    </row>
    <row r="158" spans="1:7" s="40" customFormat="1" ht="40.5">
      <c r="A158" s="75" t="s">
        <v>269</v>
      </c>
      <c r="B158" s="89" t="s">
        <v>299</v>
      </c>
      <c r="C158" s="65" t="s">
        <v>22</v>
      </c>
      <c r="D158" s="71">
        <v>5</v>
      </c>
      <c r="E158" s="66"/>
      <c r="F158" s="80" t="str">
        <f t="array" ref="F158">+numtext(E158)</f>
        <v>CERO PESOS 00/100 M.N.</v>
      </c>
      <c r="G158" s="39">
        <f t="shared" si="11"/>
        <v>0</v>
      </c>
    </row>
    <row r="159" spans="1:7" s="40" customFormat="1" ht="40.5">
      <c r="A159" s="75" t="s">
        <v>270</v>
      </c>
      <c r="B159" s="89" t="s">
        <v>317</v>
      </c>
      <c r="C159" s="65" t="s">
        <v>94</v>
      </c>
      <c r="D159" s="71">
        <v>120</v>
      </c>
      <c r="E159" s="66"/>
      <c r="F159" s="80" t="str">
        <f t="array" ref="F159">+numtext(E159)</f>
        <v>CERO PESOS 00/100 M.N.</v>
      </c>
      <c r="G159" s="39">
        <f t="shared" si="11"/>
        <v>0</v>
      </c>
    </row>
    <row r="160" spans="1:7" s="40" customFormat="1" ht="40.5">
      <c r="A160" s="75" t="s">
        <v>271</v>
      </c>
      <c r="B160" s="89" t="s">
        <v>318</v>
      </c>
      <c r="C160" s="65" t="s">
        <v>22</v>
      </c>
      <c r="D160" s="71">
        <v>10</v>
      </c>
      <c r="E160" s="66"/>
      <c r="F160" s="80" t="str">
        <f t="array" ref="F160">+numtext(E160)</f>
        <v>CERO PESOS 00/100 M.N.</v>
      </c>
      <c r="G160" s="39">
        <f t="shared" si="11"/>
        <v>0</v>
      </c>
    </row>
    <row r="161" spans="1:7" s="40" customFormat="1" ht="30.4">
      <c r="A161" s="75" t="s">
        <v>272</v>
      </c>
      <c r="B161" s="89" t="s">
        <v>319</v>
      </c>
      <c r="C161" s="65" t="s">
        <v>320</v>
      </c>
      <c r="D161" s="71">
        <v>5</v>
      </c>
      <c r="E161" s="66"/>
      <c r="F161" s="80" t="str">
        <f t="array" ref="F161">+numtext(E161)</f>
        <v>CERO PESOS 00/100 M.N.</v>
      </c>
      <c r="G161" s="39">
        <f t="shared" si="11"/>
        <v>0</v>
      </c>
    </row>
    <row r="162" spans="1:7" s="40" customFormat="1" ht="13.15">
      <c r="A162" s="63" t="s">
        <v>336</v>
      </c>
      <c r="B162" s="87" t="s">
        <v>357</v>
      </c>
      <c r="C162" s="84"/>
      <c r="D162" s="71"/>
      <c r="E162" s="66"/>
      <c r="F162" s="80"/>
      <c r="G162" s="64">
        <f>SUM(G163:G193)</f>
        <v>0</v>
      </c>
    </row>
    <row r="163" spans="1:7" s="40" customFormat="1" ht="50.65">
      <c r="A163" s="75" t="s">
        <v>273</v>
      </c>
      <c r="B163" s="89" t="s">
        <v>295</v>
      </c>
      <c r="C163" s="65" t="s">
        <v>22</v>
      </c>
      <c r="D163" s="71">
        <v>1</v>
      </c>
      <c r="E163" s="66"/>
      <c r="F163" s="80" t="str">
        <f t="array" ref="F163">+numtext(E163)</f>
        <v>CERO PESOS 00/100 M.N.</v>
      </c>
      <c r="G163" s="39">
        <f t="shared" si="12" ref="G163:G193">+ROUND(D163*E163,2)</f>
        <v>0</v>
      </c>
    </row>
    <row r="164" spans="1:7" s="40" customFormat="1" ht="30.4">
      <c r="A164" s="75" t="s">
        <v>274</v>
      </c>
      <c r="B164" s="89" t="s">
        <v>296</v>
      </c>
      <c r="C164" s="65" t="s">
        <v>94</v>
      </c>
      <c r="D164" s="71">
        <v>104.33</v>
      </c>
      <c r="E164" s="66"/>
      <c r="F164" s="80" t="str">
        <f t="array" ref="F164">+numtext(E164)</f>
        <v>CERO PESOS 00/100 M.N.</v>
      </c>
      <c r="G164" s="39">
        <f t="shared" si="12"/>
        <v>0</v>
      </c>
    </row>
    <row r="165" spans="1:7" s="40" customFormat="1" ht="30.4">
      <c r="A165" s="75" t="s">
        <v>275</v>
      </c>
      <c r="B165" s="89" t="s">
        <v>297</v>
      </c>
      <c r="C165" s="65" t="s">
        <v>94</v>
      </c>
      <c r="D165" s="71">
        <v>45.65</v>
      </c>
      <c r="E165" s="66"/>
      <c r="F165" s="80" t="str">
        <f t="array" ref="F165">+numtext(E165)</f>
        <v>CERO PESOS 00/100 M.N.</v>
      </c>
      <c r="G165" s="39">
        <f t="shared" si="12"/>
        <v>0</v>
      </c>
    </row>
    <row r="166" spans="1:7" s="40" customFormat="1" ht="40.5">
      <c r="A166" s="75" t="s">
        <v>276</v>
      </c>
      <c r="B166" s="89" t="s">
        <v>298</v>
      </c>
      <c r="C166" s="65" t="s">
        <v>22</v>
      </c>
      <c r="D166" s="71">
        <v>4</v>
      </c>
      <c r="E166" s="66"/>
      <c r="F166" s="80" t="str">
        <f t="array" ref="F166">+numtext(E166)</f>
        <v>CERO PESOS 00/100 M.N.</v>
      </c>
      <c r="G166" s="39">
        <f t="shared" si="12"/>
        <v>0</v>
      </c>
    </row>
    <row r="167" spans="1:7" s="40" customFormat="1" ht="40.5">
      <c r="A167" s="75" t="s">
        <v>277</v>
      </c>
      <c r="B167" s="89" t="s">
        <v>299</v>
      </c>
      <c r="C167" s="65" t="s">
        <v>294</v>
      </c>
      <c r="D167" s="71">
        <v>1</v>
      </c>
      <c r="E167" s="66"/>
      <c r="F167" s="80" t="str">
        <f t="array" ref="F167">+numtext(E167)</f>
        <v>CERO PESOS 00/100 M.N.</v>
      </c>
      <c r="G167" s="39">
        <f t="shared" si="12"/>
        <v>0</v>
      </c>
    </row>
    <row r="168" spans="1:7" s="40" customFormat="1" ht="30.4">
      <c r="A168" s="75" t="s">
        <v>278</v>
      </c>
      <c r="B168" s="89" t="s">
        <v>300</v>
      </c>
      <c r="C168" s="65" t="s">
        <v>22</v>
      </c>
      <c r="D168" s="71">
        <v>4</v>
      </c>
      <c r="E168" s="66"/>
      <c r="F168" s="80" t="str">
        <f t="array" ref="F168">+numtext(E168)</f>
        <v>CERO PESOS 00/100 M.N.</v>
      </c>
      <c r="G168" s="39">
        <f t="shared" si="12"/>
        <v>0</v>
      </c>
    </row>
    <row r="169" spans="1:7" s="40" customFormat="1" ht="30.4">
      <c r="A169" s="75" t="s">
        <v>279</v>
      </c>
      <c r="B169" s="89" t="s">
        <v>301</v>
      </c>
      <c r="C169" s="65" t="s">
        <v>22</v>
      </c>
      <c r="D169" s="71">
        <v>4</v>
      </c>
      <c r="E169" s="66"/>
      <c r="F169" s="80" t="str">
        <f t="array" ref="F169">+numtext(E169)</f>
        <v>CERO PESOS 00/100 M.N.</v>
      </c>
      <c r="G169" s="39">
        <f t="shared" si="12"/>
        <v>0</v>
      </c>
    </row>
    <row r="170" spans="1:7" s="40" customFormat="1" ht="30.4">
      <c r="A170" s="75" t="s">
        <v>280</v>
      </c>
      <c r="B170" s="89" t="s">
        <v>302</v>
      </c>
      <c r="C170" s="65" t="s">
        <v>22</v>
      </c>
      <c r="D170" s="71">
        <v>4</v>
      </c>
      <c r="E170" s="66"/>
      <c r="F170" s="80" t="str">
        <f t="array" ref="F170">+numtext(E170)</f>
        <v>CERO PESOS 00/100 M.N.</v>
      </c>
      <c r="G170" s="39">
        <f t="shared" si="12"/>
        <v>0</v>
      </c>
    </row>
    <row r="171" spans="1:7" s="40" customFormat="1" ht="40.5">
      <c r="A171" s="75" t="s">
        <v>281</v>
      </c>
      <c r="B171" s="89" t="s">
        <v>303</v>
      </c>
      <c r="C171" s="65" t="s">
        <v>22</v>
      </c>
      <c r="D171" s="71">
        <v>4</v>
      </c>
      <c r="E171" s="66"/>
      <c r="F171" s="80" t="str">
        <f t="array" ref="F171">+numtext(E171)</f>
        <v>CERO PESOS 00/100 M.N.</v>
      </c>
      <c r="G171" s="39">
        <f t="shared" si="12"/>
        <v>0</v>
      </c>
    </row>
    <row r="172" spans="1:7" s="40" customFormat="1" ht="60.75">
      <c r="A172" s="75" t="s">
        <v>282</v>
      </c>
      <c r="B172" s="89" t="s">
        <v>304</v>
      </c>
      <c r="C172" s="65" t="s">
        <v>22</v>
      </c>
      <c r="D172" s="71">
        <v>1</v>
      </c>
      <c r="E172" s="66"/>
      <c r="F172" s="80" t="str">
        <f t="array" ref="F172">+numtext(E172)</f>
        <v>CERO PESOS 00/100 M.N.</v>
      </c>
      <c r="G172" s="39">
        <f t="shared" si="12"/>
        <v>0</v>
      </c>
    </row>
    <row r="173" spans="1:7" s="40" customFormat="1" ht="60.75">
      <c r="A173" s="75" t="s">
        <v>283</v>
      </c>
      <c r="B173" s="89" t="s">
        <v>305</v>
      </c>
      <c r="C173" s="65" t="s">
        <v>22</v>
      </c>
      <c r="D173" s="71">
        <v>1</v>
      </c>
      <c r="E173" s="66"/>
      <c r="F173" s="80" t="str">
        <f t="array" ref="F173">+numtext(E173)</f>
        <v>CERO PESOS 00/100 M.N.</v>
      </c>
      <c r="G173" s="39">
        <f t="shared" si="12"/>
        <v>0</v>
      </c>
    </row>
    <row r="174" spans="1:7" s="40" customFormat="1" ht="40.5">
      <c r="A174" s="75" t="s">
        <v>284</v>
      </c>
      <c r="B174" s="89" t="s">
        <v>306</v>
      </c>
      <c r="C174" s="65" t="s">
        <v>22</v>
      </c>
      <c r="D174" s="71">
        <v>13</v>
      </c>
      <c r="E174" s="66"/>
      <c r="F174" s="80" t="str">
        <f t="array" ref="F174">+numtext(E174)</f>
        <v>CERO PESOS 00/100 M.N.</v>
      </c>
      <c r="G174" s="39">
        <f t="shared" si="12"/>
        <v>0</v>
      </c>
    </row>
    <row r="175" spans="1:7" s="40" customFormat="1" ht="50.65">
      <c r="A175" s="75" t="s">
        <v>285</v>
      </c>
      <c r="B175" s="89" t="s">
        <v>307</v>
      </c>
      <c r="C175" s="65" t="s">
        <v>94</v>
      </c>
      <c r="D175" s="71">
        <v>652</v>
      </c>
      <c r="E175" s="66"/>
      <c r="F175" s="80" t="str">
        <f t="array" ref="F175">+numtext(E175)</f>
        <v>CERO PESOS 00/100 M.N.</v>
      </c>
      <c r="G175" s="39">
        <f t="shared" si="12"/>
        <v>0</v>
      </c>
    </row>
    <row r="176" spans="1:7" s="40" customFormat="1" ht="50.65">
      <c r="A176" s="75" t="s">
        <v>286</v>
      </c>
      <c r="B176" s="89" t="s">
        <v>308</v>
      </c>
      <c r="C176" s="65" t="s">
        <v>293</v>
      </c>
      <c r="D176" s="71">
        <v>1</v>
      </c>
      <c r="E176" s="66"/>
      <c r="F176" s="80" t="str">
        <f t="array" ref="F176">+numtext(E176)</f>
        <v>CERO PESOS 00/100 M.N.</v>
      </c>
      <c r="G176" s="39">
        <f t="shared" si="12"/>
        <v>0</v>
      </c>
    </row>
    <row r="177" spans="1:7" s="40" customFormat="1" ht="40.5">
      <c r="A177" s="75" t="s">
        <v>287</v>
      </c>
      <c r="B177" s="89" t="s">
        <v>309</v>
      </c>
      <c r="C177" s="65" t="s">
        <v>22</v>
      </c>
      <c r="D177" s="71">
        <v>5</v>
      </c>
      <c r="E177" s="66"/>
      <c r="F177" s="80" t="str">
        <f t="array" ref="F177">+numtext(E177)</f>
        <v>CERO PESOS 00/100 M.N.</v>
      </c>
      <c r="G177" s="39">
        <f t="shared" si="12"/>
        <v>0</v>
      </c>
    </row>
    <row r="178" spans="1:7" s="40" customFormat="1" ht="30.4">
      <c r="A178" s="75" t="s">
        <v>288</v>
      </c>
      <c r="B178" s="89" t="s">
        <v>310</v>
      </c>
      <c r="C178" s="65" t="s">
        <v>22</v>
      </c>
      <c r="D178" s="71">
        <v>1</v>
      </c>
      <c r="E178" s="66"/>
      <c r="F178" s="80" t="str">
        <f t="array" ref="F178">+numtext(E178)</f>
        <v>CERO PESOS 00/100 M.N.</v>
      </c>
      <c r="G178" s="39">
        <f t="shared" si="12"/>
        <v>0</v>
      </c>
    </row>
    <row r="179" spans="1:7" s="40" customFormat="1" ht="50.65">
      <c r="A179" s="75" t="s">
        <v>338</v>
      </c>
      <c r="B179" s="89" t="s">
        <v>311</v>
      </c>
      <c r="C179" s="65" t="s">
        <v>22</v>
      </c>
      <c r="D179" s="71">
        <v>1</v>
      </c>
      <c r="E179" s="66"/>
      <c r="F179" s="80" t="str">
        <f t="array" ref="F179">+numtext(E179)</f>
        <v>CERO PESOS 00/100 M.N.</v>
      </c>
      <c r="G179" s="39">
        <f t="shared" si="12"/>
        <v>0</v>
      </c>
    </row>
    <row r="180" spans="1:7" s="40" customFormat="1" ht="60.75">
      <c r="A180" s="75" t="s">
        <v>339</v>
      </c>
      <c r="B180" s="89" t="s">
        <v>322</v>
      </c>
      <c r="C180" s="65" t="s">
        <v>22</v>
      </c>
      <c r="D180" s="71">
        <v>4</v>
      </c>
      <c r="E180" s="66"/>
      <c r="F180" s="80" t="str">
        <f t="array" ref="F180">+numtext(E180)</f>
        <v>CERO PESOS 00/100 M.N.</v>
      </c>
      <c r="G180" s="39">
        <f t="shared" si="12"/>
        <v>0</v>
      </c>
    </row>
    <row r="181" spans="1:7" s="40" customFormat="1" ht="60.75">
      <c r="A181" s="75" t="s">
        <v>340</v>
      </c>
      <c r="B181" s="89" t="s">
        <v>323</v>
      </c>
      <c r="C181" s="65" t="s">
        <v>22</v>
      </c>
      <c r="D181" s="71">
        <v>8</v>
      </c>
      <c r="E181" s="66"/>
      <c r="F181" s="80" t="str">
        <f t="array" ref="F181">+numtext(E181)</f>
        <v>CERO PESOS 00/100 M.N.</v>
      </c>
      <c r="G181" s="39">
        <f t="shared" si="12"/>
        <v>0</v>
      </c>
    </row>
    <row r="182" spans="1:7" s="40" customFormat="1" ht="50.65">
      <c r="A182" s="75" t="s">
        <v>341</v>
      </c>
      <c r="B182" s="89" t="s">
        <v>324</v>
      </c>
      <c r="C182" s="65" t="s">
        <v>94</v>
      </c>
      <c r="D182" s="71">
        <v>847.71</v>
      </c>
      <c r="E182" s="66"/>
      <c r="F182" s="80" t="str">
        <f t="array" ref="F182">+numtext(E182)</f>
        <v>CERO PESOS 00/100 M.N.</v>
      </c>
      <c r="G182" s="39">
        <f t="shared" si="12"/>
        <v>0</v>
      </c>
    </row>
    <row r="183" spans="1:7" s="40" customFormat="1" ht="40.5">
      <c r="A183" s="75" t="s">
        <v>342</v>
      </c>
      <c r="B183" s="89" t="s">
        <v>325</v>
      </c>
      <c r="C183" s="65" t="s">
        <v>321</v>
      </c>
      <c r="D183" s="71">
        <v>257</v>
      </c>
      <c r="E183" s="66"/>
      <c r="F183" s="80" t="str">
        <f t="array" ref="F183">+numtext(E183)</f>
        <v>CERO PESOS 00/100 M.N.</v>
      </c>
      <c r="G183" s="39">
        <f t="shared" si="12"/>
        <v>0</v>
      </c>
    </row>
    <row r="184" spans="1:7" s="40" customFormat="1" ht="40.5">
      <c r="A184" s="75" t="s">
        <v>343</v>
      </c>
      <c r="B184" s="89" t="s">
        <v>326</v>
      </c>
      <c r="C184" s="65" t="s">
        <v>321</v>
      </c>
      <c r="D184" s="71">
        <v>33</v>
      </c>
      <c r="E184" s="66"/>
      <c r="F184" s="80" t="str">
        <f t="array" ref="F184">+numtext(E184)</f>
        <v>CERO PESOS 00/100 M.N.</v>
      </c>
      <c r="G184" s="39">
        <f t="shared" si="12"/>
        <v>0</v>
      </c>
    </row>
    <row r="185" spans="1:7" s="40" customFormat="1" ht="50.65">
      <c r="A185" s="75" t="s">
        <v>344</v>
      </c>
      <c r="B185" s="89" t="s">
        <v>327</v>
      </c>
      <c r="C185" s="65" t="s">
        <v>321</v>
      </c>
      <c r="D185" s="71">
        <v>46</v>
      </c>
      <c r="E185" s="66"/>
      <c r="F185" s="80" t="str">
        <f t="array" ref="F185">+numtext(E185)</f>
        <v>CERO PESOS 00/100 M.N.</v>
      </c>
      <c r="G185" s="39">
        <f t="shared" si="12"/>
        <v>0</v>
      </c>
    </row>
    <row r="186" spans="1:7" s="40" customFormat="1" ht="50.65">
      <c r="A186" s="75" t="s">
        <v>345</v>
      </c>
      <c r="B186" s="89" t="s">
        <v>328</v>
      </c>
      <c r="C186" s="65" t="s">
        <v>321</v>
      </c>
      <c r="D186" s="71">
        <v>78</v>
      </c>
      <c r="E186" s="66"/>
      <c r="F186" s="80" t="str">
        <f t="array" ref="F186">+numtext(E186)</f>
        <v>CERO PESOS 00/100 M.N.</v>
      </c>
      <c r="G186" s="39">
        <f t="shared" si="12"/>
        <v>0</v>
      </c>
    </row>
    <row r="187" spans="1:7" s="40" customFormat="1" ht="40.5">
      <c r="A187" s="75" t="s">
        <v>346</v>
      </c>
      <c r="B187" s="89" t="s">
        <v>329</v>
      </c>
      <c r="C187" s="65" t="s">
        <v>321</v>
      </c>
      <c r="D187" s="71">
        <v>20</v>
      </c>
      <c r="E187" s="66"/>
      <c r="F187" s="80" t="str">
        <f t="array" ref="F187">+numtext(E187)</f>
        <v>CERO PESOS 00/100 M.N.</v>
      </c>
      <c r="G187" s="39">
        <f t="shared" si="12"/>
        <v>0</v>
      </c>
    </row>
    <row r="188" spans="1:7" s="40" customFormat="1" ht="40.5">
      <c r="A188" s="75" t="s">
        <v>347</v>
      </c>
      <c r="B188" s="89" t="s">
        <v>330</v>
      </c>
      <c r="C188" s="65" t="s">
        <v>22</v>
      </c>
      <c r="D188" s="71">
        <v>157</v>
      </c>
      <c r="E188" s="66"/>
      <c r="F188" s="80" t="str">
        <f t="array" ref="F188">+numtext(E188)</f>
        <v>CERO PESOS 00/100 M.N.</v>
      </c>
      <c r="G188" s="39">
        <f t="shared" si="12"/>
        <v>0</v>
      </c>
    </row>
    <row r="189" spans="1:7" s="40" customFormat="1" ht="30.4">
      <c r="A189" s="75" t="s">
        <v>348</v>
      </c>
      <c r="B189" s="89" t="s">
        <v>331</v>
      </c>
      <c r="C189" s="65" t="s">
        <v>22</v>
      </c>
      <c r="D189" s="71">
        <v>33</v>
      </c>
      <c r="E189" s="66"/>
      <c r="F189" s="80" t="str">
        <f t="array" ref="F189">+numtext(E189)</f>
        <v>CERO PESOS 00/100 M.N.</v>
      </c>
      <c r="G189" s="39">
        <f t="shared" si="12"/>
        <v>0</v>
      </c>
    </row>
    <row r="190" spans="1:7" s="40" customFormat="1" ht="30.4">
      <c r="A190" s="75" t="s">
        <v>349</v>
      </c>
      <c r="B190" s="89" t="s">
        <v>332</v>
      </c>
      <c r="C190" s="65" t="s">
        <v>22</v>
      </c>
      <c r="D190" s="71">
        <v>74</v>
      </c>
      <c r="E190" s="66"/>
      <c r="F190" s="80" t="str">
        <f t="array" ref="F190">+numtext(E190)</f>
        <v>CERO PESOS 00/100 M.N.</v>
      </c>
      <c r="G190" s="39">
        <f t="shared" si="12"/>
        <v>0</v>
      </c>
    </row>
    <row r="191" spans="1:7" s="40" customFormat="1" ht="30.4">
      <c r="A191" s="75" t="s">
        <v>350</v>
      </c>
      <c r="B191" s="89" t="s">
        <v>333</v>
      </c>
      <c r="C191" s="65" t="s">
        <v>22</v>
      </c>
      <c r="D191" s="71">
        <v>74</v>
      </c>
      <c r="E191" s="66"/>
      <c r="F191" s="80" t="str">
        <f t="array" ref="F191">+numtext(E191)</f>
        <v>CERO PESOS 00/100 M.N.</v>
      </c>
      <c r="G191" s="39">
        <f t="shared" si="12"/>
        <v>0</v>
      </c>
    </row>
    <row r="192" spans="1:7" s="40" customFormat="1" ht="60.75">
      <c r="A192" s="75" t="s">
        <v>351</v>
      </c>
      <c r="B192" s="89" t="s">
        <v>334</v>
      </c>
      <c r="C192" s="65" t="s">
        <v>22</v>
      </c>
      <c r="D192" s="71">
        <v>13</v>
      </c>
      <c r="E192" s="66"/>
      <c r="F192" s="80" t="str">
        <f t="array" ref="F192">+numtext(E192)</f>
        <v>CERO PESOS 00/100 M.N.</v>
      </c>
      <c r="G192" s="39">
        <f t="shared" si="12"/>
        <v>0</v>
      </c>
    </row>
    <row r="193" spans="1:7" s="40" customFormat="1" ht="20.25">
      <c r="A193" s="75" t="s">
        <v>352</v>
      </c>
      <c r="B193" s="89" t="s">
        <v>335</v>
      </c>
      <c r="C193" s="65" t="s">
        <v>94</v>
      </c>
      <c r="D193" s="71">
        <v>313</v>
      </c>
      <c r="E193" s="66"/>
      <c r="F193" s="80" t="str">
        <f t="array" ref="F193">+numtext(E193)</f>
        <v>CERO PESOS 00/100 M.N.</v>
      </c>
      <c r="G193" s="39">
        <f t="shared" si="12"/>
        <v>0</v>
      </c>
    </row>
    <row r="194" spans="1:7" s="40" customFormat="1" ht="13.15">
      <c r="A194" s="67" t="s">
        <v>337</v>
      </c>
      <c r="B194" s="67" t="s">
        <v>360</v>
      </c>
      <c r="C194" s="82"/>
      <c r="D194" s="71"/>
      <c r="E194" s="66"/>
      <c r="F194" s="80"/>
      <c r="G194" s="83">
        <f>SUM(G195:G198)</f>
        <v>0</v>
      </c>
    </row>
    <row r="195" spans="1:7" s="40" customFormat="1" ht="162">
      <c r="A195" s="75" t="s">
        <v>353</v>
      </c>
      <c r="B195" s="90" t="s">
        <v>361</v>
      </c>
      <c r="C195" s="65" t="s">
        <v>362</v>
      </c>
      <c r="D195" s="71">
        <v>1</v>
      </c>
      <c r="E195" s="66"/>
      <c r="F195" s="80" t="str" cm="1">
        <f t="array" ref="F195">+numtext(E195)</f>
        <v>CERO PESOS 00/100 M.N.</v>
      </c>
      <c r="G195" s="39">
        <f t="shared" si="13" ref="G195:G198">+ROUND(D195*E195,2)</f>
        <v>0</v>
      </c>
    </row>
    <row r="196" spans="1:7" s="40" customFormat="1" ht="91.15">
      <c r="A196" s="75" t="s">
        <v>354</v>
      </c>
      <c r="B196" s="89" t="s">
        <v>365</v>
      </c>
      <c r="C196" s="65" t="s">
        <v>320</v>
      </c>
      <c r="D196" s="71">
        <v>1</v>
      </c>
      <c r="E196" s="66"/>
      <c r="F196" s="80" t="str">
        <f t="array" ref="F196">+numtext(E196)</f>
        <v>CERO PESOS 00/100 M.N.</v>
      </c>
      <c r="G196" s="39">
        <f t="shared" si="13"/>
        <v>0</v>
      </c>
    </row>
    <row r="197" spans="1:7" s="40" customFormat="1" ht="70.9">
      <c r="A197" s="75" t="s">
        <v>355</v>
      </c>
      <c r="B197" s="89" t="s">
        <v>364</v>
      </c>
      <c r="C197" s="65" t="s">
        <v>358</v>
      </c>
      <c r="D197" s="71">
        <v>1</v>
      </c>
      <c r="E197" s="66"/>
      <c r="F197" s="80" t="str">
        <f t="array" ref="F197">+numtext(E197)</f>
        <v>CERO PESOS 00/100 M.N.</v>
      </c>
      <c r="G197" s="39">
        <f t="shared" si="13"/>
        <v>0</v>
      </c>
    </row>
    <row r="198" spans="1:7" s="40" customFormat="1" ht="40.5">
      <c r="A198" s="75" t="s">
        <v>356</v>
      </c>
      <c r="B198" s="89" t="s">
        <v>363</v>
      </c>
      <c r="C198" s="65" t="s">
        <v>359</v>
      </c>
      <c r="D198" s="71">
        <v>1</v>
      </c>
      <c r="E198" s="66"/>
      <c r="F198" s="80" t="str">
        <f t="array" ref="F198">+numtext(E198)</f>
        <v>CERO PESOS 00/100 M.N.</v>
      </c>
      <c r="G198" s="39">
        <f t="shared" si="13"/>
        <v>0</v>
      </c>
    </row>
    <row r="199" spans="1:7" s="40" customFormat="1" ht="15.75" customHeight="1">
      <c r="A199" s="75"/>
      <c r="B199" s="86"/>
      <c r="C199" s="65"/>
      <c r="D199" s="71"/>
      <c r="E199" s="66"/>
      <c r="F199" s="80"/>
      <c r="G199" s="39"/>
    </row>
    <row r="200" spans="1:7" s="2" customFormat="1" ht="13.15">
      <c r="A200" s="47"/>
      <c r="B200" s="27"/>
      <c r="C200" s="23"/>
      <c r="D200" s="52"/>
      <c r="E200" s="25"/>
      <c r="F200" s="36"/>
      <c r="G200" s="26"/>
    </row>
    <row r="201" spans="1:7" ht="15.75">
      <c r="A201" s="56"/>
      <c r="B201" s="57" t="s">
        <v>24</v>
      </c>
      <c r="C201" s="58"/>
      <c r="D201" s="59"/>
      <c r="E201" s="56"/>
      <c r="F201" s="56"/>
      <c r="G201" s="56"/>
    </row>
    <row r="202" spans="1:7" s="2" customFormat="1" ht="13.15">
      <c r="A202" s="47"/>
      <c r="B202" s="27"/>
      <c r="C202" s="23"/>
      <c r="D202" s="24"/>
      <c r="E202" s="25"/>
      <c r="F202" s="36"/>
      <c r="G202" s="26"/>
    </row>
    <row r="203" spans="1:7" s="4" customFormat="1" ht="26.25">
      <c r="A203" s="46"/>
      <c r="B203" s="28" t="str">
        <f>B17</f>
        <v>Construcción y equipamiento del cuarto de máquinas de la estación de bombeo "La Calera", municipio de Tlajomulco de Zúñiga, Jalisco</v>
      </c>
      <c r="C203"/>
      <c r="D203"/>
      <c r="E203"/>
      <c r="F203"/>
      <c r="G203" s="17">
        <f>G17</f>
        <v>0</v>
      </c>
    </row>
    <row r="204" spans="1:7" s="4" customFormat="1" ht="13.15">
      <c r="A204" s="67" t="s">
        <v>20</v>
      </c>
      <c r="B204" s="68" t="str">
        <f t="shared" si="14" ref="B204:B228">VLOOKUP(A204,$A$18:$G$200,2,FALSE)</f>
        <v xml:space="preserve">PRELIMINARES GENERALES </v>
      </c>
      <c r="C204" s="69"/>
      <c r="D204" s="71" t="s">
        <v>29</v>
      </c>
      <c r="E204" s="66"/>
      <c r="F204" s="38"/>
      <c r="G204" s="70">
        <f t="shared" si="15" ref="G204:G228">VLOOKUP(A204,$A$18:$G$200,7,FALSE)</f>
        <v>0</v>
      </c>
    </row>
    <row r="205" spans="1:7" s="4" customFormat="1" ht="13.15">
      <c r="A205" s="67" t="s">
        <v>60</v>
      </c>
      <c r="B205" s="68" t="str">
        <f t="shared" si="14"/>
        <v xml:space="preserve">CIMENTACION </v>
      </c>
      <c r="C205" s="69"/>
      <c r="D205" s="71" t="s">
        <v>29</v>
      </c>
      <c r="E205" s="66"/>
      <c r="F205" s="38"/>
      <c r="G205" s="70">
        <f t="shared" si="15"/>
        <v>0</v>
      </c>
    </row>
    <row r="206" spans="1:7" s="4" customFormat="1" ht="13.15">
      <c r="A206" s="63" t="s">
        <v>61</v>
      </c>
      <c r="B206" s="63" t="str">
        <f t="shared" si="14"/>
        <v xml:space="preserve">PILAS </v>
      </c>
      <c r="C206" s="72"/>
      <c r="D206" s="71" t="s">
        <v>29</v>
      </c>
      <c r="E206" s="66"/>
      <c r="F206" s="38"/>
      <c r="G206" s="64">
        <f t="shared" si="15"/>
        <v>0</v>
      </c>
    </row>
    <row r="207" spans="1:7" s="4" customFormat="1" ht="13.15">
      <c r="A207" s="63" t="s">
        <v>62</v>
      </c>
      <c r="B207" s="63" t="str">
        <f t="shared" si="14"/>
        <v>TRABE CABEZAL</v>
      </c>
      <c r="C207" s="72"/>
      <c r="D207" s="71" t="s">
        <v>29</v>
      </c>
      <c r="E207" s="66"/>
      <c r="F207" s="38"/>
      <c r="G207" s="64">
        <f t="shared" si="15"/>
        <v>0</v>
      </c>
    </row>
    <row r="208" spans="1:7" s="4" customFormat="1" ht="13.15">
      <c r="A208" s="63" t="s">
        <v>75</v>
      </c>
      <c r="B208" s="63" t="str">
        <f t="shared" si="14"/>
        <v xml:space="preserve">LOSA LLENA </v>
      </c>
      <c r="C208" s="72"/>
      <c r="D208" s="71" t="s">
        <v>29</v>
      </c>
      <c r="E208" s="66"/>
      <c r="F208" s="38"/>
      <c r="G208" s="64">
        <f t="shared" si="15"/>
        <v>0</v>
      </c>
    </row>
    <row r="209" spans="1:7" s="4" customFormat="1" ht="13.15">
      <c r="A209" s="63" t="s">
        <v>76</v>
      </c>
      <c r="B209" s="63" t="str">
        <f t="shared" si="14"/>
        <v xml:space="preserve">ZAPATAS AISLADAS </v>
      </c>
      <c r="C209" s="72"/>
      <c r="D209" s="71" t="s">
        <v>29</v>
      </c>
      <c r="E209" s="66"/>
      <c r="F209" s="38"/>
      <c r="G209" s="64">
        <f t="shared" si="15"/>
        <v>0</v>
      </c>
    </row>
    <row r="210" spans="1:7" s="4" customFormat="1" ht="13.15">
      <c r="A210" s="63" t="s">
        <v>77</v>
      </c>
      <c r="B210" s="63" t="str">
        <f t="shared" si="14"/>
        <v>ZAPATAS CORRIDAS</v>
      </c>
      <c r="C210" s="72"/>
      <c r="D210" s="71" t="s">
        <v>29</v>
      </c>
      <c r="E210" s="66"/>
      <c r="F210" s="38"/>
      <c r="G210" s="64">
        <f t="shared" si="15"/>
        <v>0</v>
      </c>
    </row>
    <row r="211" spans="1:7" s="4" customFormat="1" ht="13.15">
      <c r="A211" s="67" t="s">
        <v>109</v>
      </c>
      <c r="B211" s="68" t="str">
        <f t="shared" si="14"/>
        <v xml:space="preserve">LOSA DE PISO </v>
      </c>
      <c r="C211" s="69"/>
      <c r="D211" s="71" t="s">
        <v>29</v>
      </c>
      <c r="E211" s="66"/>
      <c r="F211" s="38"/>
      <c r="G211" s="70">
        <f t="shared" si="15"/>
        <v>0</v>
      </c>
    </row>
    <row r="212" spans="1:7" s="4" customFormat="1" ht="13.15">
      <c r="A212" s="67" t="s">
        <v>131</v>
      </c>
      <c r="B212" s="68" t="str">
        <f t="shared" si="14"/>
        <v xml:space="preserve">ESTRUCTURA </v>
      </c>
      <c r="C212" s="69"/>
      <c r="D212" s="71" t="s">
        <v>29</v>
      </c>
      <c r="E212" s="66"/>
      <c r="F212" s="38"/>
      <c r="G212" s="70">
        <f t="shared" si="15"/>
        <v>0</v>
      </c>
    </row>
    <row r="213" spans="1:7" s="4" customFormat="1" ht="13.15">
      <c r="A213" s="63" t="s">
        <v>133</v>
      </c>
      <c r="B213" s="63" t="str">
        <f t="shared" si="14"/>
        <v>MEZZANINE</v>
      </c>
      <c r="C213" s="69"/>
      <c r="D213" s="71" t="s">
        <v>29</v>
      </c>
      <c r="E213" s="66"/>
      <c r="F213" s="38"/>
      <c r="G213" s="64">
        <f t="shared" si="15"/>
        <v>0</v>
      </c>
    </row>
    <row r="214" spans="1:7" s="4" customFormat="1" ht="14.25">
      <c r="A214" s="73" t="s">
        <v>162</v>
      </c>
      <c r="B214" s="77" t="str">
        <f t="shared" si="14"/>
        <v xml:space="preserve">COLUMNAS </v>
      </c>
      <c r="C214" s="74"/>
      <c r="D214" s="76" t="s">
        <v>29</v>
      </c>
      <c r="E214" s="74"/>
      <c r="F214" s="78"/>
      <c r="G214" s="79">
        <f t="shared" si="15"/>
        <v>0</v>
      </c>
    </row>
    <row r="215" spans="1:7" s="4" customFormat="1" ht="14.25">
      <c r="A215" s="73" t="s">
        <v>163</v>
      </c>
      <c r="B215" s="77" t="str">
        <f t="shared" si="14"/>
        <v xml:space="preserve">TRABES </v>
      </c>
      <c r="C215" s="74"/>
      <c r="D215" s="76" t="s">
        <v>29</v>
      </c>
      <c r="E215" s="74"/>
      <c r="F215" s="78"/>
      <c r="G215" s="79">
        <f t="shared" si="15"/>
        <v>0</v>
      </c>
    </row>
    <row r="216" spans="1:7" s="4" customFormat="1" ht="14.25">
      <c r="A216" s="73" t="s">
        <v>164</v>
      </c>
      <c r="B216" s="77" t="str">
        <f t="shared" si="14"/>
        <v>LOSA</v>
      </c>
      <c r="C216" s="74"/>
      <c r="D216" s="76" t="s">
        <v>29</v>
      </c>
      <c r="E216" s="74"/>
      <c r="F216" s="78"/>
      <c r="G216" s="79">
        <f t="shared" si="15"/>
        <v>0</v>
      </c>
    </row>
    <row r="217" spans="1:7" s="4" customFormat="1" ht="13.15">
      <c r="A217" s="63" t="s">
        <v>165</v>
      </c>
      <c r="B217" s="63" t="str">
        <f t="shared" si="14"/>
        <v>TRABE DE ARRIESTAMIENTO</v>
      </c>
      <c r="C217" s="69"/>
      <c r="D217" s="71" t="s">
        <v>29</v>
      </c>
      <c r="E217" s="66"/>
      <c r="F217" s="38"/>
      <c r="G217" s="64">
        <f t="shared" si="15"/>
        <v>0</v>
      </c>
    </row>
    <row r="218" spans="1:7" s="4" customFormat="1" ht="13.15">
      <c r="A218" s="63" t="s">
        <v>166</v>
      </c>
      <c r="B218" s="63" t="str">
        <f t="shared" si="14"/>
        <v>LOSA AZOTEA</v>
      </c>
      <c r="C218" s="69"/>
      <c r="D218" s="71" t="s">
        <v>29</v>
      </c>
      <c r="E218" s="66"/>
      <c r="F218" s="38"/>
      <c r="G218" s="64">
        <f t="shared" si="15"/>
        <v>0</v>
      </c>
    </row>
    <row r="219" spans="1:7" s="4" customFormat="1" ht="13.15">
      <c r="A219" s="63" t="s">
        <v>167</v>
      </c>
      <c r="B219" s="63" t="str">
        <f t="shared" si="14"/>
        <v>MURO DE CARGA</v>
      </c>
      <c r="C219" s="69"/>
      <c r="D219" s="71" t="s">
        <v>29</v>
      </c>
      <c r="E219" s="66"/>
      <c r="F219" s="38"/>
      <c r="G219" s="64">
        <f t="shared" si="15"/>
        <v>0</v>
      </c>
    </row>
    <row r="220" spans="1:7" s="4" customFormat="1" ht="13.15">
      <c r="A220" s="67" t="s">
        <v>168</v>
      </c>
      <c r="B220" s="68" t="str">
        <f t="shared" si="14"/>
        <v>AZOTEA</v>
      </c>
      <c r="C220" s="69"/>
      <c r="D220" s="71" t="s">
        <v>29</v>
      </c>
      <c r="E220" s="66"/>
      <c r="F220" s="38"/>
      <c r="G220" s="70">
        <f t="shared" si="15"/>
        <v>0</v>
      </c>
    </row>
    <row r="221" spans="1:7" s="4" customFormat="1" ht="13.15">
      <c r="A221" s="67" t="s">
        <v>169</v>
      </c>
      <c r="B221" s="68" t="str">
        <f t="shared" si="14"/>
        <v>EQUIPAMIENTO DE BOMBEO</v>
      </c>
      <c r="C221" s="69"/>
      <c r="D221" s="71" t="s">
        <v>29</v>
      </c>
      <c r="E221" s="66"/>
      <c r="F221" s="38"/>
      <c r="G221" s="70">
        <f t="shared" si="15"/>
        <v>0</v>
      </c>
    </row>
    <row r="222" spans="1:7" s="4" customFormat="1" ht="13.15">
      <c r="A222" s="63" t="s">
        <v>172</v>
      </c>
      <c r="B222" s="63" t="str">
        <f t="shared" si="14"/>
        <v>BOMBAS</v>
      </c>
      <c r="C222" s="72"/>
      <c r="D222" s="71" t="s">
        <v>29</v>
      </c>
      <c r="E222" s="66"/>
      <c r="F222" s="38"/>
      <c r="G222" s="64">
        <f t="shared" si="15"/>
        <v>0</v>
      </c>
    </row>
    <row r="223" spans="1:7" s="4" customFormat="1" ht="13.15">
      <c r="A223" s="63" t="s">
        <v>173</v>
      </c>
      <c r="B223" s="63" t="str">
        <f t="shared" si="14"/>
        <v xml:space="preserve">TABLERO DE CONTROL </v>
      </c>
      <c r="C223" s="72"/>
      <c r="D223" s="71" t="s">
        <v>29</v>
      </c>
      <c r="E223" s="66"/>
      <c r="F223" s="38"/>
      <c r="G223" s="64">
        <f t="shared" si="15"/>
        <v>0</v>
      </c>
    </row>
    <row r="224" spans="1:7" s="4" customFormat="1" ht="13.15">
      <c r="A224" s="63" t="s">
        <v>174</v>
      </c>
      <c r="B224" s="63" t="str">
        <f t="shared" si="14"/>
        <v>AIRE ACONDICIONADO</v>
      </c>
      <c r="C224" s="72"/>
      <c r="D224" s="71" t="s">
        <v>29</v>
      </c>
      <c r="E224" s="66"/>
      <c r="F224" s="38"/>
      <c r="G224" s="64">
        <f t="shared" si="15"/>
        <v>0</v>
      </c>
    </row>
    <row r="225" spans="1:7" s="4" customFormat="1" ht="13.15">
      <c r="A225" s="63" t="s">
        <v>175</v>
      </c>
      <c r="B225" s="63" t="str">
        <f t="shared" si="14"/>
        <v>CONTRAINCENDIO</v>
      </c>
      <c r="C225" s="72"/>
      <c r="D225" s="71" t="s">
        <v>29</v>
      </c>
      <c r="E225" s="66"/>
      <c r="F225" s="38"/>
      <c r="G225" s="64">
        <f t="shared" si="15"/>
        <v>0</v>
      </c>
    </row>
    <row r="226" spans="1:7" s="4" customFormat="1" ht="13.15">
      <c r="A226" s="63" t="s">
        <v>236</v>
      </c>
      <c r="B226" s="63" t="str">
        <f t="shared" si="14"/>
        <v xml:space="preserve">PASILLO OPERATIVO </v>
      </c>
      <c r="C226" s="72"/>
      <c r="D226" s="71" t="s">
        <v>29</v>
      </c>
      <c r="E226" s="66"/>
      <c r="F226" s="38"/>
      <c r="G226" s="64">
        <f t="shared" si="15"/>
        <v>0</v>
      </c>
    </row>
    <row r="227" spans="1:7" s="4" customFormat="1" ht="13.15">
      <c r="A227" s="67" t="s">
        <v>170</v>
      </c>
      <c r="B227" s="68" t="str">
        <f t="shared" si="14"/>
        <v>GRUA VIAJERA</v>
      </c>
      <c r="C227" s="69"/>
      <c r="D227" s="71" t="s">
        <v>29</v>
      </c>
      <c r="E227" s="66"/>
      <c r="F227" s="38"/>
      <c r="G227" s="70">
        <f t="shared" si="15"/>
        <v>0</v>
      </c>
    </row>
    <row r="228" spans="1:7" s="4" customFormat="1" ht="13.15">
      <c r="A228" s="67" t="s">
        <v>176</v>
      </c>
      <c r="B228" s="68" t="str">
        <f t="shared" si="14"/>
        <v xml:space="preserve">INSTALACIÓN ELÉCTRICA </v>
      </c>
      <c r="C228" s="69"/>
      <c r="D228" s="71" t="s">
        <v>29</v>
      </c>
      <c r="E228" s="66"/>
      <c r="F228" s="38"/>
      <c r="G228" s="70">
        <f t="shared" si="15"/>
        <v>0</v>
      </c>
    </row>
    <row r="229" spans="1:7" s="4" customFormat="1" ht="13.15">
      <c r="A229" s="63" t="str">
        <f>A152</f>
        <v>H1</v>
      </c>
      <c r="B229" s="63" t="str">
        <f>B152</f>
        <v xml:space="preserve">ALIMENTACIÓN ELÉCTRICA BOMBAS </v>
      </c>
      <c r="C229" s="69"/>
      <c r="D229" s="71"/>
      <c r="E229" s="66"/>
      <c r="F229" s="38"/>
      <c r="G229" s="64">
        <f>G152</f>
        <v>0</v>
      </c>
    </row>
    <row r="230" spans="1:7" s="4" customFormat="1" ht="13.15">
      <c r="A230" s="63" t="str">
        <f>A162</f>
        <v>H2</v>
      </c>
      <c r="B230" s="63" t="str">
        <f>B162</f>
        <v>SERVICIOS GENERALES</v>
      </c>
      <c r="C230" s="69"/>
      <c r="D230" s="71"/>
      <c r="E230" s="66"/>
      <c r="F230" s="38"/>
      <c r="G230" s="64">
        <f>G162</f>
        <v>0</v>
      </c>
    </row>
    <row r="231" spans="1:7" s="4" customFormat="1" ht="13.15">
      <c r="A231" s="67" t="str">
        <f>A194</f>
        <v>I</v>
      </c>
      <c r="B231" s="68" t="str">
        <f>B194</f>
        <v>PROGRAMACIÓN Y PUESTA EN MARCHA</v>
      </c>
      <c r="C231" s="69"/>
      <c r="D231" s="71"/>
      <c r="E231" s="66"/>
      <c r="F231" s="38"/>
      <c r="G231" s="70">
        <f>G194</f>
        <v>0</v>
      </c>
    </row>
    <row r="232" spans="1:7" s="4" customFormat="1" ht="13.15">
      <c r="A232" s="18"/>
      <c r="B232" s="18"/>
      <c r="C232" s="19"/>
      <c r="D232" s="20"/>
      <c r="E232" s="21"/>
      <c r="F232" s="21"/>
      <c r="G232" s="22"/>
    </row>
    <row r="233" spans="1:7" ht="14.25">
      <c r="A233" s="98" t="s">
        <v>25</v>
      </c>
      <c r="B233" s="98"/>
      <c r="C233" s="98"/>
      <c r="D233" s="98"/>
      <c r="E233" s="98"/>
      <c r="F233" s="61" t="s">
        <v>26</v>
      </c>
      <c r="G233" s="62">
        <f>+G203</f>
        <v>0</v>
      </c>
    </row>
    <row r="234" spans="1:7" ht="14.25">
      <c r="A234" s="98" t="str">
        <f t="array" ref="A234">+numtext(G235)</f>
        <v>CERO PESOS 00/100 M.N.</v>
      </c>
      <c r="B234" s="98"/>
      <c r="C234" s="98"/>
      <c r="D234" s="98"/>
      <c r="E234" s="98"/>
      <c r="F234" s="61" t="s">
        <v>27</v>
      </c>
      <c r="G234" s="62">
        <f>ROUND(G233*0.16,2)</f>
        <v>0</v>
      </c>
    </row>
    <row r="235" spans="1:7" ht="14.25">
      <c r="A235" s="60"/>
      <c r="B235" s="60"/>
      <c r="C235" s="60"/>
      <c r="D235" s="60"/>
      <c r="E235" s="60"/>
      <c r="F235" s="61" t="s">
        <v>28</v>
      </c>
      <c r="G235" s="62">
        <f>+G233+G234</f>
        <v>0</v>
      </c>
    </row>
  </sheetData>
  <autoFilter ref="A16:G198"/>
  <mergeCells count="15">
    <mergeCell ref="A234:E234"/>
    <mergeCell ref="C10:F10"/>
    <mergeCell ref="B11:B12"/>
    <mergeCell ref="C11:F12"/>
    <mergeCell ref="G11:G12"/>
    <mergeCell ref="A14:G14"/>
    <mergeCell ref="A233:E233"/>
    <mergeCell ref="C1:F1"/>
    <mergeCell ref="C3:F5"/>
    <mergeCell ref="B4:B5"/>
    <mergeCell ref="C6:E6"/>
    <mergeCell ref="B7:B9"/>
    <mergeCell ref="C7:E7"/>
    <mergeCell ref="C8:E8"/>
    <mergeCell ref="C9:E9"/>
  </mergeCells>
  <conditionalFormatting sqref="A74">
    <cfRule type="duplicateValues" priority="44" dxfId="54"/>
  </conditionalFormatting>
  <conditionalFormatting sqref="A90">
    <cfRule type="duplicateValues" priority="43" dxfId="54"/>
  </conditionalFormatting>
  <conditionalFormatting sqref="A94">
    <cfRule type="duplicateValues" priority="42" dxfId="54"/>
  </conditionalFormatting>
  <conditionalFormatting sqref="A101">
    <cfRule type="duplicateValues" priority="41" dxfId="54"/>
  </conditionalFormatting>
  <conditionalFormatting sqref="A123">
    <cfRule type="duplicateValues" priority="58" dxfId="54"/>
  </conditionalFormatting>
  <conditionalFormatting sqref="A136">
    <cfRule type="duplicateValues" priority="57" dxfId="54"/>
  </conditionalFormatting>
  <conditionalFormatting sqref="A143">
    <cfRule type="duplicateValues" priority="39" dxfId="54"/>
  </conditionalFormatting>
  <conditionalFormatting sqref="A162">
    <cfRule type="duplicateValues" priority="10" dxfId="54"/>
  </conditionalFormatting>
  <conditionalFormatting sqref="A152">
    <cfRule type="duplicateValues" priority="8" dxfId="54"/>
  </conditionalFormatting>
  <conditionalFormatting sqref="A213">
    <cfRule type="duplicateValues" priority="31" dxfId="54"/>
  </conditionalFormatting>
  <conditionalFormatting sqref="A217">
    <cfRule type="duplicateValues" priority="27" dxfId="54"/>
  </conditionalFormatting>
  <conditionalFormatting sqref="A218">
    <cfRule type="duplicateValues" priority="25" dxfId="54"/>
  </conditionalFormatting>
  <conditionalFormatting sqref="A219">
    <cfRule type="duplicateValues" priority="23" dxfId="54"/>
  </conditionalFormatting>
  <conditionalFormatting sqref="A224">
    <cfRule type="duplicateValues" priority="19" dxfId="54"/>
  </conditionalFormatting>
  <conditionalFormatting sqref="A225">
    <cfRule type="duplicateValues" priority="17" dxfId="54"/>
  </conditionalFormatting>
  <conditionalFormatting sqref="A226">
    <cfRule type="duplicateValues" priority="15" dxfId="54"/>
  </conditionalFormatting>
  <conditionalFormatting sqref="A24:B24">
    <cfRule type="duplicateValues" priority="56" dxfId="54"/>
  </conditionalFormatting>
  <conditionalFormatting sqref="A33:B33">
    <cfRule type="duplicateValues" priority="55" dxfId="54"/>
  </conditionalFormatting>
  <conditionalFormatting sqref="A39:B39">
    <cfRule type="duplicateValues" priority="53" dxfId="54"/>
  </conditionalFormatting>
  <conditionalFormatting sqref="A45:B45">
    <cfRule type="duplicateValues" priority="54" dxfId="54"/>
  </conditionalFormatting>
  <conditionalFormatting sqref="A53:B53">
    <cfRule type="duplicateValues" priority="52" dxfId="54"/>
  </conditionalFormatting>
  <conditionalFormatting sqref="A75:B75">
    <cfRule type="duplicateValues" priority="51" dxfId="54"/>
  </conditionalFormatting>
  <conditionalFormatting sqref="A79:B79">
    <cfRule type="duplicateValues" priority="50" dxfId="54"/>
  </conditionalFormatting>
  <conditionalFormatting sqref="A83:B83">
    <cfRule type="duplicateValues" priority="48" dxfId="54"/>
  </conditionalFormatting>
  <conditionalFormatting sqref="A118:B118">
    <cfRule type="duplicateValues" priority="62" dxfId="54"/>
  </conditionalFormatting>
  <conditionalFormatting sqref="A121:B121">
    <cfRule type="duplicateValues" priority="61" dxfId="54"/>
  </conditionalFormatting>
  <conditionalFormatting sqref="A206:B206">
    <cfRule type="duplicateValues" priority="38" dxfId="54"/>
  </conditionalFormatting>
  <conditionalFormatting sqref="A207:B207">
    <cfRule type="duplicateValues" priority="37" dxfId="54"/>
  </conditionalFormatting>
  <conditionalFormatting sqref="A208:B208">
    <cfRule type="duplicateValues" priority="36" dxfId="54"/>
  </conditionalFormatting>
  <conditionalFormatting sqref="A209:B209">
    <cfRule type="duplicateValues" priority="35" dxfId="54"/>
  </conditionalFormatting>
  <conditionalFormatting sqref="A210:B210">
    <cfRule type="duplicateValues" priority="34" dxfId="54"/>
  </conditionalFormatting>
  <conditionalFormatting sqref="A214:B214">
    <cfRule type="duplicateValues" priority="33" dxfId="54"/>
  </conditionalFormatting>
  <conditionalFormatting sqref="A215:B215">
    <cfRule type="duplicateValues" priority="30" dxfId="54"/>
  </conditionalFormatting>
  <conditionalFormatting sqref="A216:B216">
    <cfRule type="duplicateValues" priority="29" dxfId="54"/>
  </conditionalFormatting>
  <conditionalFormatting sqref="A222:B222">
    <cfRule type="duplicateValues" priority="22" dxfId="54"/>
  </conditionalFormatting>
  <conditionalFormatting sqref="A223:B223">
    <cfRule type="duplicateValues" priority="21" dxfId="54"/>
  </conditionalFormatting>
  <conditionalFormatting sqref="B74">
    <cfRule type="duplicateValues" priority="49" dxfId="54"/>
  </conditionalFormatting>
  <conditionalFormatting sqref="B90">
    <cfRule type="duplicateValues" priority="47" dxfId="54"/>
  </conditionalFormatting>
  <conditionalFormatting sqref="B94">
    <cfRule type="duplicateValues" priority="46" dxfId="54"/>
  </conditionalFormatting>
  <conditionalFormatting sqref="B101">
    <cfRule type="duplicateValues" priority="45" dxfId="54"/>
  </conditionalFormatting>
  <conditionalFormatting sqref="B136">
    <cfRule type="duplicateValues" priority="59" dxfId="54"/>
  </conditionalFormatting>
  <conditionalFormatting sqref="B143">
    <cfRule type="duplicateValues" priority="40" dxfId="54"/>
  </conditionalFormatting>
  <conditionalFormatting sqref="B162">
    <cfRule type="duplicateValues" priority="11" dxfId="54"/>
  </conditionalFormatting>
  <conditionalFormatting sqref="B152">
    <cfRule type="duplicateValues" priority="9" dxfId="54"/>
  </conditionalFormatting>
  <conditionalFormatting sqref="B213">
    <cfRule type="duplicateValues" priority="32" dxfId="54"/>
  </conditionalFormatting>
  <conditionalFormatting sqref="B217">
    <cfRule type="duplicateValues" priority="28" dxfId="54"/>
  </conditionalFormatting>
  <conditionalFormatting sqref="B218">
    <cfRule type="duplicateValues" priority="26" dxfId="54"/>
  </conditionalFormatting>
  <conditionalFormatting sqref="B219">
    <cfRule type="duplicateValues" priority="24" dxfId="54"/>
  </conditionalFormatting>
  <conditionalFormatting sqref="B224">
    <cfRule type="duplicateValues" priority="20" dxfId="54"/>
  </conditionalFormatting>
  <conditionalFormatting sqref="B225">
    <cfRule type="duplicateValues" priority="18" dxfId="54"/>
  </conditionalFormatting>
  <conditionalFormatting sqref="B226">
    <cfRule type="duplicateValues" priority="16" dxfId="54"/>
  </conditionalFormatting>
  <conditionalFormatting sqref="F17:F199 F204:F231">
    <cfRule type="containsText" priority="12" dxfId="3" operator="containsText" text="CERO">
      <formula>NOT(ISERROR(SEARCH("CERO",F17)))</formula>
    </cfRule>
  </conditionalFormatting>
  <conditionalFormatting sqref="A229:A230">
    <cfRule type="duplicateValues" priority="1" dxfId="54"/>
  </conditionalFormatting>
  <conditionalFormatting sqref="B229:B230">
    <cfRule type="duplicateValues" priority="2" dxfId="54"/>
  </conditionalFormatting>
  <conditionalFormatting sqref="A232:B232">
    <cfRule type="duplicateValues" priority="64" dxfId="54"/>
  </conditionalFormatting>
  <pageMargins left="0.196850393700787" right="0.196850393700787" top="0.196850393700787" bottom="0.196850393700787" header="0.511811023622047" footer="0"/>
  <pageSetup firstPageNumber="1" useFirstPageNumber="1" fitToHeight="0" horizontalDpi="300" verticalDpi="300" orientation="landscape" paperSize="1" scale="79" r:id="rId2"/>
  <headerFooter>
    <oddFooter>&amp;CPágina &amp;P de &amp;N</oddFooter>
  </headerFooter>
  <rowBreaks count="1" manualBreakCount="1">
    <brk id="200" max="16383"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saulo enciso</dc:creator>
  <cp:keywords/>
  <dc:description/>
  <cp:lastModifiedBy>Jose Manuel Santiesteban Zaldivar</cp:lastModifiedBy>
  <cp:lastPrinted>2026-07-21T22:15:24Z</cp:lastPrinted>
  <dcterms:created xsi:type="dcterms:W3CDTF">2020-01-21T15:53:00Z</dcterms:created>
  <dcterms:modified xsi:type="dcterms:W3CDTF">2026-07-24T21:11:32Z</dcterms:modified>
  <cp:category/>
  <cp:revision>10</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KSOProductBuildVer">
    <vt:lpwstr>2058-11.2.0.9148</vt:lpwstr>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