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1.- SIOP-2026\DOCUMENTOS PARA PUBLICAR\"/>
    </mc:Choice>
  </mc:AlternateContent>
  <xr:revisionPtr revIDLastSave="0" documentId="13_ncr:1_{F6CBC7A8-128B-41D1-97D6-1545BB7B874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ATALOGO" sheetId="2" r:id="rId1"/>
  </sheets>
  <definedNames>
    <definedName name="_xlnm._FilterDatabase" localSheetId="0" hidden="1">CATALOGO!$B$16:$H$38</definedName>
    <definedName name="area" localSheetId="0">#REF!</definedName>
    <definedName name="area">#REF!</definedName>
    <definedName name="_xlnm.Print_Area" localSheetId="0">CATALOGO!$B$1:$H$50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2" l="1"/>
  <c r="C41" i="2" s="1"/>
  <c r="H50" i="2"/>
  <c r="H49" i="2"/>
  <c r="B49" i="2" a="1"/>
  <c r="B49" i="2"/>
  <c r="H48" i="2"/>
  <c r="H46" i="2"/>
  <c r="C46" i="2"/>
  <c r="H45" i="2"/>
  <c r="C45" i="2"/>
  <c r="H44" i="2"/>
  <c r="C44" i="2"/>
  <c r="H43" i="2"/>
  <c r="C43" i="2"/>
  <c r="H42" i="2"/>
  <c r="C42" i="2"/>
  <c r="H41" i="2"/>
  <c r="H40" i="2"/>
  <c r="H38" i="2"/>
  <c r="G38" i="2" a="1"/>
  <c r="G38" i="2"/>
  <c r="H37" i="2"/>
  <c r="G37" i="2" a="1"/>
  <c r="G37" i="2"/>
  <c r="H36" i="2"/>
  <c r="G36" i="2" a="1"/>
  <c r="G36" i="2"/>
  <c r="H35" i="2"/>
  <c r="H34" i="2"/>
  <c r="G34" i="2" a="1"/>
  <c r="G34" i="2"/>
  <c r="H33" i="2"/>
  <c r="G33" i="2" a="1"/>
  <c r="G33" i="2"/>
  <c r="H32" i="2"/>
  <c r="G32" i="2" a="1"/>
  <c r="G32" i="2"/>
  <c r="H31" i="2"/>
  <c r="G31" i="2" a="1"/>
  <c r="G31" i="2"/>
  <c r="H30" i="2"/>
  <c r="H29" i="2"/>
  <c r="G29" i="2" a="1"/>
  <c r="G29" i="2"/>
  <c r="H28" i="2"/>
  <c r="G28" i="2" a="1"/>
  <c r="G28" i="2"/>
  <c r="H27" i="2"/>
  <c r="G27" i="2" a="1"/>
  <c r="G27" i="2"/>
  <c r="H26" i="2"/>
  <c r="H25" i="2"/>
  <c r="G25" i="2" a="1"/>
  <c r="G25" i="2"/>
  <c r="H24" i="2"/>
  <c r="G24" i="2" a="1"/>
  <c r="G24" i="2"/>
  <c r="H23" i="2"/>
  <c r="G23" i="2" a="1"/>
  <c r="G23" i="2"/>
  <c r="H22" i="2"/>
  <c r="G22" i="2" a="1"/>
  <c r="G22" i="2"/>
  <c r="H21" i="2"/>
  <c r="G21" i="2" a="1"/>
  <c r="G21" i="2"/>
  <c r="H20" i="2"/>
  <c r="G20" i="2" a="1"/>
  <c r="G20" i="2"/>
  <c r="H19" i="2"/>
  <c r="H18" i="2"/>
  <c r="H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<sst xmlns="http://schemas.openxmlformats.org/spreadsheetml/2006/main" count="92" uniqueCount="74">
  <si>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</si>
  <si>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</si>
  <si>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</si>
  <si>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</si>
  <si>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</si>
  <si>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</si>
  <si>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</si>
  <si>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</si>
  <si>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</si>
  <si>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</si>
  <si>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</si>
  <si>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</si>
  <si>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</si>
  <si>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</si>
  <si>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</si>
  <si>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</si>
  <si>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</si>
  <si>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</si>
  <si>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</si>
  <si>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</si>
  <si>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</si>
  <si>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</si>
  <si>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</si>
  <si>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A1.1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</si>
  <si>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</si>
  <si>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</si>
  <si>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</si>
  <si>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</si>
  <si>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</si>
  <si>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</si>
  <si>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</si>
  <si>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MURO DE CONTENCIÓN LADO ORIENTE</t>
  </si>
  <si>
    <t>PRELIMINARES</t>
  </si>
  <si>
    <t>TRAZO Y NIVELACIÓN CON EQUIPO TOPOGRAFICO DEL TERRENO ESTABLECIENDO EJES Y REFERENCIAS Y BANCOS DE NIVEL, INCLUYE: CRUCETAS, ESTACAS, HILOS, MARCAS Y TRAZOS CON CALHIDRA, MANO DE OBRA, EQUIPO Y HERRAMIENTA.</t>
  </si>
  <si>
    <t>SIOP-002</t>
  </si>
  <si>
    <t>EXCAVACIÓN PARA POR MEDIOS MECÁNICOS EN MATERIAL TIPO II, A CUALQUIER PROFUNDIDAD, INCLUYE: AFINE DE PISOS Y TALUDES, RETIRO DEL MATERIAL A BANCO DE OBRA INDICADO POR SUPERVISIÓN, MANO DE OBRA, EQUIPO Y HERRAMIENTA.</t>
  </si>
  <si>
    <t>M3</t>
  </si>
  <si>
    <t>SIOP-003</t>
  </si>
  <si>
    <t>EXCAVACIÓN POR MEDIOS MANUALES DE A CUALQUIER PROFUNDIDAD, EN MATERIAL TIPO II, INCLUYE: RETIRO DEL MATERIAL A BANCO DE OBRA INDICADO POR SUPERVISIÓN, MANO DE OBRA, EQUIPO Y HERRAMIENTA.</t>
  </si>
  <si>
    <t>SIOP-004</t>
  </si>
  <si>
    <t>PLANTILLA DE 5 CM DE ESPESOR DE CONCRETO F´c=150 kg/cm2, INCLUYE: PREPARACIÓN DE LA SUPERFICIE, NIVELACIÓN, MAESTREADO, COLADO, MANO DE OBRA, EQUIPO Y HERRAMIENTA.</t>
  </si>
  <si>
    <t>SIOP-005</t>
  </si>
  <si>
    <t>CARGA MECÁNICA Y ACARREO EN CAMION 1 ER. KILOMETRO, DE MATERIAL PRODUCTO DE EXCAVACIÓN Y/O DEMOLICIÓN, INCLUYE: MANO DE OBRA, EQUIPO Y HERRAMIENTA, MEDIDO EN SECCION DE PROYECTO.(NORMA S. C. T. N-CTR-CAR-1-01-013-00).</t>
  </si>
  <si>
    <t>SIOP-006</t>
  </si>
  <si>
    <t>ACARREO EN CAMION A KILÓMETROS SUBSECUENTES DE MATERIAL PRODUCTO DE EXCAVACIÓN Y/O DEMOLICIÓN,  INCLUYE: MANO DE OBRA, EQUIPO Y HERRAMIENTA, MEDIDO EN SECCION DE PROYECTO. (NORMA S. C. T. N-CTR-CAR-1-01-013-00)</t>
  </si>
  <si>
    <t>M3/KM</t>
  </si>
  <si>
    <t>A1.2</t>
  </si>
  <si>
    <t>ZAPATA DE CONCRETO</t>
  </si>
  <si>
    <t>SIOP-007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</si>
  <si>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</si>
  <si>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</si>
  <si>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SIOP-008</t>
  </si>
  <si>
    <t>CIMBRA DE MADERA,  ACABADO APARENTE, EN CIMENTACION, CON CIMBRAPLAY A CUALQUIER ALTURA INCLUYE: DESPERDICIO, HABILITADO, DESMOLDANTE, CIMBRADO Y DESCIMBRA, NIVELACION, PLOMEO MATERIAL, MANO DE OBRA , HERRAMIENTA, ACARREO DEL MATERIAL DENTRO Y FUERA DE LA OBRA. TRABAJOS DIURNOS Y NOCTURNOS.</t>
  </si>
  <si>
    <t>SIOP-009</t>
  </si>
  <si>
    <t>SUMINISTRO Y COLOCACION DE CONCRETO PREMEZCLADO EN ESTRUCTURA BOMBEABLE DE  F'C=250 KG/CM2 TMA. 19 MM CON RESISTENCIA 28  DIAS, 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</si>
  <si>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MURO DE CONCRETO</t>
  </si>
  <si>
    <t>SIOP-010</t>
  </si>
  <si>
    <t>SIOP-011</t>
  </si>
  <si>
    <t>CIMBRA DE MADERA,  ACABADO APARENTE, EN ESTRUCTURA (MUROS), CON CIMBRAPLAY A CUALQUIER ALTURA INCLUYE: DESPERDICIO, HABILITADO, CIMBRADO Y DESCIMBRA, NIVELACION, PLOMEO MATERIAL, MANO DE OBRA , HERRAMIENTA, ACARREO DEL MATERIAL DENTRO Y FUERA DE LA OBRA. TRABAJOS DIURNOS Y NOCTURNOS</t>
  </si>
  <si>
    <t>SIOP-012</t>
  </si>
  <si>
    <t>SIOP-013</t>
  </si>
  <si>
    <t>ESTAMPADO EN MURO DE CONCRETO DE LOGOTIPO SEGUN LO INDIQUE SUPERVISION MI MACRO O GOBIERNO DE JALISCO CON MEDIDAS DE 80 CENTIMETROS X 40 CENTIMETROS CONSIDERANDO MOLDE DE MADERA MDF CORTADO CON LASER DE 6 MM DE ESPESOR COLOCADO SOBRE CIMBRA APARENTE PARA MUROS DE CONCRETO INCLUYE CORTE LASER DE LOGOTIPO APROBADO POR SUPERVISION HABILITADO EN CIMBRA CHULEO AL DESCIMBRAR MATERIALES ELEMENTOS DE FIJACION RETIRO Y MANO DE OBRA</t>
  </si>
  <si>
    <t>PZA</t>
  </si>
  <si>
    <t>A1.3</t>
  </si>
  <si>
    <t>RELLENOS</t>
  </si>
  <si>
    <t>SIOP-014</t>
  </si>
  <si>
    <t>RELLENO EN CEPAS O MESETAS CON MATERIAL DE BANCO COMPACTADO AL 90% CON COMPACTADOR DE IMPACTO, EN CAPAS NO MAYORES DE 20 CM., INCLUYE: INCORPORACION DE AGUA NECESARIA, MANO DE OBRA, HERRAMIENTAS Y ACARREOS. TRABAJOS DIURNOS Y NOCTURNOS.</t>
  </si>
  <si>
    <t>SIOP-015</t>
  </si>
  <si>
    <t>FORMACION DE CAPA DE GRAVA  T.M.A 1 ½”, DE ESPESOR VARIABLE PARA FILTRO, INCLUYE: SUMINISTRO DE LOS MATERIALES, BANDEO, CONFORMACIÓN Y AFINE DEL MATERIAL, COMPACTACION EN CAPAS NO MAYORES DE 20 CM CON EXCAVADORA DE MÁS 20 TON DE PESO, SEÑALAMIENTO, LOS TIEMPOS EMPLEADOS EN EL TRANSPORTE DURANTE LAS CARGAS Y DESCARGAS, HERRAMIENTA, MANO DE OBRA, MAQUINARIA Y EQUIPO (NORMA S.I.C.T. N-CMT-3-04-001/05). TRABAJOS DIURNOS Y NOCTURNOS.</t>
  </si>
  <si>
    <t>SIOP-016</t>
  </si>
  <si>
    <t>SUMINISTRO Y COLOCACION DE GEOMEMBRA MALLA  GEOTEXTIL DE 200 GRS/M2, INCLUYE: TENDIDO, TRASLAPES, DESPERDICIOS, ACARREOS AL SITIO DE COLOCACION, MANO DE OBRA, EQUIPO Y HERRAMIENTA. TRABAJOS DIURNOS Y NOCTURNOS.</t>
  </si>
  <si>
    <t>A1.4</t>
  </si>
  <si>
    <t xml:space="preserve"> Construcción de muro de contención lado norte y sur en las instalaciones del SIAPA en la Av. Gobernador Curiel 3577, en el municipio de Guadalajara, Jalisco
</t>
  </si>
  <si>
    <t xml:space="preserve">SIOP-E-ECI-OB-LP-0518-2026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</si>
</sst>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8"/>
      <name val="Arial"/>
      <family val="2"/>
    </font>
    <font>
      <b/>
      <sz val="16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11" fillId="0" borderId="2" xfId="1" applyFont="1" applyBorder="1" applyAlignment="1">
      <alignment horizontal="center" vertical="top"/>
    </xf>
    <xf numFmtId="0" fontId="5" fillId="2" borderId="13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0" fontId="5" fillId="2" borderId="11" xfId="1" applyFont="1" applyFill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14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2" fillId="0" borderId="8" xfId="1" applyFont="1" applyBorder="1" applyAlignment="1">
      <alignment horizontal="justify" vertical="top"/>
    </xf>
    <xf numFmtId="0" fontId="2" fillId="0" borderId="2" xfId="1" applyFont="1" applyBorder="1" applyAlignment="1">
      <alignment horizontal="justify" vertical="top"/>
    </xf>
    <xf numFmtId="14" fontId="3" fillId="0" borderId="10" xfId="1" applyNumberFormat="1" applyFont="1" applyBorder="1" applyAlignment="1">
      <alignment horizontal="right" vertical="top"/>
    </xf>
    <xf numFmtId="14" fontId="3" fillId="0" borderId="9" xfId="1" applyNumberFormat="1" applyFont="1" applyBorder="1" applyAlignment="1">
      <alignment horizontal="right" vertical="top"/>
    </xf>
    <xf numFmtId="0" fontId="5" fillId="2" borderId="0" xfId="4" applyFont="1" applyFill="1" applyAlignment="1">
      <alignment horizontal="center" vertical="top"/>
    </xf>
    <xf numFmtId="0" fontId="11" fillId="0" borderId="8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/>
    </xf>
    <xf numFmtId="0" fontId="3" fillId="0" borderId="6" xfId="1" applyFont="1" applyBorder="1" applyAlignment="1">
      <alignment horizontal="left" vertical="top"/>
    </xf>
    <xf numFmtId="14" fontId="4" fillId="0" borderId="3" xfId="1" applyNumberFormat="1" applyFont="1" applyBorder="1" applyAlignment="1">
      <alignment horizontal="left" vertical="top"/>
    </xf>
    <xf numFmtId="14" fontId="4" fillId="0" borderId="5" xfId="1" applyNumberFormat="1" applyFont="1" applyBorder="1" applyAlignment="1">
      <alignment horizontal="left" vertical="top"/>
    </xf>
    <xf numFmtId="0" fontId="4" fillId="0" borderId="5" xfId="1" applyFont="1" applyBorder="1" applyAlignment="1">
      <alignment horizontal="left" vertical="top"/>
    </xf>
    <xf numFmtId="14" fontId="4" fillId="0" borderId="7" xfId="1" applyNumberFormat="1" applyFont="1" applyBorder="1" applyAlignment="1">
      <alignment horizontal="left" vertical="top"/>
    </xf>
    <xf numFmtId="0" fontId="3" fillId="0" borderId="7" xfId="1" applyFont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4" fillId="0" borderId="4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49" fontId="5" fillId="2" borderId="11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" fontId="3" fillId="0" borderId="0" xfId="1" applyNumberFormat="1" applyFont="1" applyAlignment="1">
      <alignment vertical="top"/>
    </xf>
    <xf numFmtId="4" fontId="4" fillId="0" borderId="0" xfId="1" applyNumberFormat="1" applyFont="1" applyAlignment="1">
      <alignment horizontal="left" vertical="top" shrinkToFi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/>
    </xf>
    <xf numFmtId="4" fontId="4" fillId="0" borderId="0" xfId="1" applyNumberFormat="1" applyFont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4" fillId="0" borderId="0" xfId="4" applyFont="1" applyAlignment="1">
      <alignment vertical="top"/>
    </xf>
    <xf numFmtId="0" fontId="7" fillId="0" borderId="0" xfId="1" applyFont="1" applyAlignment="1">
      <alignment horizontal="center" vertical="top" wrapText="1"/>
    </xf>
    <xf numFmtId="0" fontId="8" fillId="3" borderId="0" xfId="1" applyFont="1" applyFill="1" applyAlignment="1">
      <alignment vertical="top"/>
    </xf>
    <xf numFmtId="0" fontId="6" fillId="3" borderId="0" xfId="1" applyFont="1" applyFill="1" applyAlignment="1">
      <alignment horizontal="center" vertical="top"/>
    </xf>
    <xf numFmtId="0" fontId="8" fillId="3" borderId="0" xfId="1" applyFont="1" applyFill="1" applyAlignment="1">
      <alignment horizontal="center" vertical="top"/>
    </xf>
    <xf numFmtId="167" fontId="8" fillId="3" borderId="0" xfId="1" applyNumberFormat="1" applyFont="1" applyFill="1" applyAlignment="1">
      <alignment vertical="top"/>
    </xf>
    <xf numFmtId="0" fontId="6" fillId="0" borderId="1" xfId="1" applyFont="1" applyBorder="1" applyAlignment="1">
      <alignment horizontal="center" vertical="top"/>
    </xf>
    <xf numFmtId="49" fontId="9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justify" vertical="top"/>
    </xf>
    <xf numFmtId="164" fontId="9" fillId="0" borderId="0" xfId="6" applyNumberFormat="1" applyFont="1" applyAlignment="1">
      <alignment vertical="top"/>
    </xf>
    <xf numFmtId="0" fontId="5" fillId="2" borderId="0" xfId="4" applyFont="1" applyFill="1" applyAlignment="1">
      <alignment horizontal="justify" vertical="top"/>
    </xf>
    <xf numFmtId="165" fontId="5" fillId="2" borderId="0" xfId="4" applyNumberFormat="1" applyFont="1" applyFill="1" applyAlignment="1">
      <alignment vertical="top"/>
    </xf>
    <xf numFmtId="0" fontId="3" fillId="0" borderId="0" xfId="1" applyFont="1" applyAlignment="1">
      <alignment horizontal="justify" vertical="top"/>
    </xf>
    <xf numFmtId="8" fontId="3" fillId="0" borderId="0" xfId="1" applyNumberFormat="1" applyFont="1" applyAlignment="1">
      <alignment vertical="top"/>
    </xf>
    <xf numFmtId="0" fontId="10" fillId="0" borderId="0" xfId="1" applyFont="1" applyAlignment="1">
      <alignment vertical="top"/>
    </xf>
    <xf numFmtId="49" fontId="12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justify" vertical="top"/>
    </xf>
    <xf numFmtId="0" fontId="13" fillId="0" borderId="0" xfId="1" applyFont="1" applyAlignment="1">
      <alignment horizontal="center" vertical="top" wrapText="1"/>
    </xf>
    <xf numFmtId="166" fontId="13" fillId="0" borderId="0" xfId="1" applyNumberFormat="1" applyFont="1" applyAlignment="1">
      <alignment horizontal="right" vertical="top"/>
    </xf>
    <xf numFmtId="164" fontId="13" fillId="0" borderId="0" xfId="6" applyNumberFormat="1" applyFont="1" applyFill="1" applyAlignment="1">
      <alignment horizontal="right" vertical="top"/>
    </xf>
    <xf numFmtId="4" fontId="13" fillId="0" borderId="0" xfId="1" applyNumberFormat="1" applyFont="1" applyAlignment="1">
      <alignment horizontal="center" vertical="top"/>
    </xf>
    <xf numFmtId="164" fontId="14" fillId="0" borderId="0" xfId="5" applyNumberFormat="1" applyFont="1" applyFill="1" applyAlignment="1">
      <alignment horizontal="right" vertical="top"/>
    </xf>
    <xf numFmtId="0" fontId="15" fillId="0" borderId="0" xfId="1" applyFont="1" applyAlignment="1">
      <alignment horizontal="justify" vertical="top"/>
    </xf>
    <xf numFmtId="0" fontId="16" fillId="0" borderId="0" xfId="1" applyFont="1" applyAlignment="1">
      <alignment horizontal="center" vertical="top" wrapText="1"/>
    </xf>
    <xf numFmtId="4" fontId="16" fillId="0" borderId="0" xfId="1" applyNumberFormat="1" applyFont="1" applyAlignment="1">
      <alignment horizontal="right" vertical="top"/>
    </xf>
    <xf numFmtId="164" fontId="16" fillId="0" borderId="0" xfId="6" applyNumberFormat="1" applyFont="1" applyFill="1" applyAlignment="1">
      <alignment horizontal="right" vertical="top"/>
    </xf>
    <xf numFmtId="4" fontId="15" fillId="0" borderId="0" xfId="1" applyNumberFormat="1" applyFont="1" applyAlignment="1">
      <alignment horizontal="center" vertical="top"/>
    </xf>
    <xf numFmtId="164" fontId="15" fillId="0" borderId="0" xfId="5" applyNumberFormat="1" applyFont="1" applyFill="1" applyAlignment="1">
      <alignment horizontal="right" vertical="top"/>
    </xf>
    <xf numFmtId="49" fontId="17" fillId="0" borderId="0" xfId="1" applyNumberFormat="1" applyFont="1" applyAlignment="1">
      <alignment horizontal="left" vertical="top"/>
    </xf>
    <xf numFmtId="0" fontId="17" fillId="0" borderId="0" xfId="1" applyFont="1" applyAlignment="1">
      <alignment horizontal="justify" vertical="top"/>
    </xf>
    <xf numFmtId="4" fontId="18" fillId="0" borderId="0" xfId="1" applyNumberFormat="1" applyFont="1" applyAlignment="1">
      <alignment horizontal="center" vertical="top" wrapText="1"/>
    </xf>
    <xf numFmtId="164" fontId="17" fillId="0" borderId="0" xfId="1" applyNumberFormat="1" applyFont="1" applyAlignment="1">
      <alignment horizontal="right" vertical="top"/>
    </xf>
    <xf numFmtId="49" fontId="18" fillId="0" borderId="0" xfId="1" applyNumberFormat="1" applyFont="1" applyAlignment="1">
      <alignment horizontal="left" vertical="top"/>
    </xf>
    <xf numFmtId="0" fontId="18" fillId="0" borderId="0" xfId="1" applyFont="1" applyAlignment="1">
      <alignment horizontal="justify" vertical="top" wrapText="1"/>
    </xf>
    <xf numFmtId="0" fontId="18" fillId="0" borderId="0" xfId="1" applyFont="1" applyAlignment="1">
      <alignment horizontal="center" vertical="top"/>
    </xf>
    <xf numFmtId="4" fontId="18" fillId="0" borderId="0" xfId="1" applyNumberFormat="1" applyFont="1" applyAlignment="1">
      <alignment horizontal="center" vertical="top"/>
    </xf>
    <xf numFmtId="164" fontId="18" fillId="0" borderId="0" xfId="6" applyNumberFormat="1" applyFont="1" applyFill="1" applyAlignment="1">
      <alignment horizontal="center" vertical="top"/>
    </xf>
    <xf numFmtId="164" fontId="18" fillId="0" borderId="0" xfId="6" applyNumberFormat="1" applyFont="1" applyFill="1" applyAlignment="1">
      <alignment horizontal="right" vertical="top"/>
    </xf>
    <xf numFmtId="0" fontId="3" fillId="0" borderId="2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4" fontId="3" fillId="0" borderId="6" xfId="1" applyNumberFormat="1" applyFont="1" applyBorder="1" applyAlignment="1">
      <alignment horizontal="right" vertical="top"/>
    </xf>
    <xf numFmtId="14" fontId="3" fillId="0" borderId="14" xfId="1" applyNumberFormat="1" applyFont="1" applyBorder="1" applyAlignment="1">
      <alignment horizontal="right" vertical="top"/>
    </xf>
    <xf numFmtId="14" fontId="3" fillId="0" borderId="4" xfId="1" applyNumberFormat="1" applyFont="1" applyBorder="1" applyAlignment="1">
      <alignment horizontal="right" vertical="top"/>
    </xf>
    <xf numFmtId="14" fontId="3" fillId="0" borderId="0" xfId="1" applyNumberFormat="1" applyFont="1" applyAlignment="1">
      <alignment horizontal="right" vertical="top"/>
    </xf>
    <xf numFmtId="0" fontId="11" fillId="0" borderId="4" xfId="1" applyFont="1" applyBorder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11" fillId="0" borderId="5" xfId="1" applyFont="1" applyBorder="1" applyAlignment="1">
      <alignment horizontal="center" vertical="top"/>
    </xf>
    <xf numFmtId="0" fontId="11" fillId="0" borderId="9" xfId="1" applyFont="1" applyBorder="1" applyAlignment="1">
      <alignment horizontal="center" vertical="top"/>
    </xf>
    <xf numFmtId="0" fontId="11" fillId="0" borderId="10" xfId="1" applyFont="1" applyBorder="1" applyAlignment="1">
      <alignment horizontal="center" vertical="top"/>
    </xf>
    <xf numFmtId="0" fontId="11" fillId="0" borderId="7" xfId="1" applyFont="1" applyBorder="1" applyAlignment="1">
      <alignment horizontal="center" vertical="top"/>
    </xf>
    <xf numFmtId="0" fontId="2" fillId="0" borderId="2" xfId="1" applyFont="1" applyBorder="1" applyAlignment="1">
      <alignment horizontal="justify" vertical="top" wrapText="1"/>
    </xf>
  </cellXfs>
  <cellStyles count="7">
    <cellStyle name="Moneda" xfId="5" builtinId="4"/>
    <cellStyle name="Moneda 2" xfId="3" xr:uid="{00000000-0005-0000-0000-000008000000}"/>
    <cellStyle name="Moneda 2 2" xfId="6" xr:uid="{00000000-0005-0000-0000-00000A000000}"/>
    <cellStyle name="Normal" xfId="0" builtinId="0"/>
    <cellStyle name="Normal 2" xfId="1" xr:uid="{00000000-0005-0000-0000-000006000000}"/>
    <cellStyle name="Normal 2 2" xfId="4" xr:uid="{00000000-0005-0000-0000-000009000000}"/>
    <cellStyle name="Normal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51"/>
  <sheetViews>
    <sheetView showGridLines="0" showZeros="0" tabSelected="1" view="pageBreakPreview" zoomScaleNormal="100" zoomScaleSheetLayoutView="100" workbookViewId="0">
      <selection activeCell="C7" sqref="C7:C9"/>
    </sheetView>
  </sheetViews>
  <sheetFormatPr baseColWidth="10" defaultColWidth="9.140625" defaultRowHeight="15" x14ac:dyDescent="0.25"/>
  <cols>
    <col min="1" max="1" width="9.140625" style="20"/>
    <col min="2" max="2" width="20.5703125" style="20" customWidth="1"/>
    <col min="3" max="3" width="56.85546875" style="20" customWidth="1"/>
    <col min="4" max="4" width="13.7109375" style="20" customWidth="1"/>
    <col min="5" max="5" width="15.140625" style="20" customWidth="1"/>
    <col min="6" max="6" width="17.85546875" style="20" customWidth="1"/>
    <col min="7" max="7" width="25.85546875" style="20" customWidth="1"/>
    <col min="8" max="8" width="24.28515625" style="20" customWidth="1"/>
    <col min="9" max="9" width="24.85546875" style="20" bestFit="1" customWidth="1"/>
    <col min="10" max="10" width="10.42578125" style="20" bestFit="1" customWidth="1"/>
    <col min="11" max="16384" width="9.140625" style="20"/>
  </cols>
  <sheetData>
    <row r="1" spans="2:8" x14ac:dyDescent="0.25">
      <c r="B1" s="18"/>
      <c r="C1" s="16" t="s">
        <v>11</v>
      </c>
      <c r="D1" s="7" t="s">
        <v>28</v>
      </c>
      <c r="E1" s="6"/>
      <c r="F1" s="6"/>
      <c r="G1" s="5"/>
      <c r="H1" s="19"/>
    </row>
    <row r="2" spans="2:8" x14ac:dyDescent="0.25">
      <c r="B2" s="21"/>
      <c r="C2" s="17" t="s">
        <v>12</v>
      </c>
      <c r="D2" s="22"/>
      <c r="E2" s="23"/>
      <c r="F2" s="23"/>
      <c r="G2" s="24"/>
      <c r="H2" s="25"/>
    </row>
    <row r="3" spans="2:8" ht="33.75" customHeight="1" x14ac:dyDescent="0.25">
      <c r="B3" s="21"/>
      <c r="C3" s="55" t="s">
        <v>26</v>
      </c>
      <c r="D3" s="98" t="s">
        <v>73</v>
      </c>
      <c r="E3" s="99"/>
      <c r="F3" s="99"/>
      <c r="G3" s="100"/>
      <c r="H3" s="25"/>
    </row>
    <row r="4" spans="2:8" ht="12.75" customHeight="1" x14ac:dyDescent="0.25">
      <c r="B4" s="21"/>
      <c r="C4" s="92"/>
      <c r="D4" s="98"/>
      <c r="E4" s="99"/>
      <c r="F4" s="99"/>
      <c r="G4" s="100"/>
      <c r="H4" s="25"/>
    </row>
    <row r="5" spans="2:8" ht="18.75" customHeight="1" thickBot="1" x14ac:dyDescent="0.3">
      <c r="B5" s="21"/>
      <c r="C5" s="93"/>
      <c r="D5" s="101"/>
      <c r="E5" s="102"/>
      <c r="F5" s="102"/>
      <c r="G5" s="103"/>
      <c r="H5" s="25"/>
    </row>
    <row r="6" spans="2:8" ht="13.5" customHeight="1" x14ac:dyDescent="0.25">
      <c r="B6" s="21"/>
      <c r="C6" s="26" t="s">
        <v>0</v>
      </c>
      <c r="D6" s="94" t="s">
        <v>19</v>
      </c>
      <c r="E6" s="95"/>
      <c r="F6" s="95"/>
      <c r="G6" s="27"/>
      <c r="H6" s="25"/>
    </row>
    <row r="7" spans="2:8" x14ac:dyDescent="0.25">
      <c r="B7" s="21"/>
      <c r="C7" s="104" t="s">
        <v>72</v>
      </c>
      <c r="D7" s="96" t="s">
        <v>20</v>
      </c>
      <c r="E7" s="97"/>
      <c r="F7" s="97"/>
      <c r="G7" s="28"/>
      <c r="H7" s="25"/>
    </row>
    <row r="8" spans="2:8" ht="17.25" customHeight="1" x14ac:dyDescent="0.25">
      <c r="B8" s="21"/>
      <c r="C8" s="11"/>
      <c r="D8" s="96" t="s">
        <v>1</v>
      </c>
      <c r="E8" s="97"/>
      <c r="F8" s="97"/>
      <c r="G8" s="29"/>
      <c r="H8" s="25"/>
    </row>
    <row r="9" spans="2:8" ht="14.25" customHeight="1" thickBot="1" x14ac:dyDescent="0.3">
      <c r="B9" s="21"/>
      <c r="C9" s="10"/>
      <c r="D9" s="13" t="s">
        <v>13</v>
      </c>
      <c r="E9" s="12"/>
      <c r="F9" s="12"/>
      <c r="G9" s="30"/>
      <c r="H9" s="31"/>
    </row>
    <row r="10" spans="2:8" ht="17.25" customHeight="1" x14ac:dyDescent="0.25">
      <c r="B10" s="21"/>
      <c r="C10" s="32" t="s">
        <v>16</v>
      </c>
      <c r="D10" s="7" t="s">
        <v>29</v>
      </c>
      <c r="E10" s="6"/>
      <c r="F10" s="6"/>
      <c r="G10" s="5"/>
      <c r="H10" s="60" t="s">
        <v>27</v>
      </c>
    </row>
    <row r="11" spans="2:8" x14ac:dyDescent="0.25">
      <c r="B11" s="21"/>
      <c r="C11" s="9"/>
      <c r="D11" s="33">
        <v>0</v>
      </c>
      <c r="E11" s="34"/>
      <c r="F11" s="34"/>
      <c r="G11" s="35"/>
      <c r="H11" s="1" t="s">
        <v>30</v>
      </c>
    </row>
    <row r="12" spans="2:8" ht="15.75" customHeight="1" thickBot="1" x14ac:dyDescent="0.3">
      <c r="B12" s="36"/>
      <c r="C12" s="8"/>
      <c r="D12" s="37"/>
      <c r="E12" s="38"/>
      <c r="F12" s="38"/>
      <c r="G12" s="39"/>
      <c r="H12" s="15"/>
    </row>
    <row r="13" spans="2:8" ht="15.75" thickBot="1" x14ac:dyDescent="0.3">
      <c r="E13" s="40"/>
    </row>
    <row r="14" spans="2:8" ht="15.75" customHeight="1" thickBot="1" x14ac:dyDescent="0.3">
      <c r="B14" s="4" t="s">
        <v>21</v>
      </c>
      <c r="C14" s="3"/>
      <c r="D14" s="3"/>
      <c r="E14" s="3"/>
      <c r="F14" s="3"/>
      <c r="G14" s="3"/>
      <c r="H14" s="2"/>
    </row>
    <row r="15" spans="2:8" ht="15.75" thickBot="1" x14ac:dyDescent="0.3">
      <c r="B15" s="41"/>
      <c r="C15" s="41"/>
      <c r="D15" s="41"/>
      <c r="E15" s="41"/>
      <c r="F15" s="41"/>
      <c r="G15" s="41"/>
      <c r="H15" s="41"/>
    </row>
    <row r="16" spans="2:8" s="46" customFormat="1" ht="40.5" customHeight="1" thickBot="1" x14ac:dyDescent="0.3">
      <c r="B16" s="42" t="s">
        <v>2</v>
      </c>
      <c r="C16" s="43" t="s">
        <v>3</v>
      </c>
      <c r="D16" s="43" t="s">
        <v>4</v>
      </c>
      <c r="E16" s="43" t="s">
        <v>5</v>
      </c>
      <c r="F16" s="44" t="s">
        <v>17</v>
      </c>
      <c r="G16" s="44" t="s">
        <v>18</v>
      </c>
      <c r="H16" s="45" t="s">
        <v>6</v>
      </c>
    </row>
    <row r="17" spans="2:9" ht="45" x14ac:dyDescent="0.25">
      <c r="B17" s="69" t="s">
        <v>14</v>
      </c>
      <c r="C17" s="70" t="str">
        <f>C7</f>
        <v xml:space="preserve"> Construcción de muro de contención lado norte y sur en las instalaciones del SIAPA en la Av. Gobernador Curiel 3577, en el municipio de Guadalajara, Jalisco
</v>
      </c>
      <c r="D17" s="71"/>
      <c r="E17" s="72"/>
      <c r="F17" s="73"/>
      <c r="G17" s="74"/>
      <c r="H17" s="75">
        <f>+H18</f>
        <v>0</v>
      </c>
      <c r="I17" s="48"/>
    </row>
    <row r="18" spans="2:9" x14ac:dyDescent="0.25">
      <c r="B18" s="76" t="s">
        <v>15</v>
      </c>
      <c r="C18" s="76" t="s">
        <v>31</v>
      </c>
      <c r="D18" s="77"/>
      <c r="E18" s="78">
        <v>0</v>
      </c>
      <c r="F18" s="79"/>
      <c r="G18" s="80"/>
      <c r="H18" s="81">
        <f>H19+H30+H35+H26</f>
        <v>0</v>
      </c>
      <c r="I18" s="48"/>
    </row>
    <row r="19" spans="2:9" x14ac:dyDescent="0.25">
      <c r="B19" s="82" t="s">
        <v>23</v>
      </c>
      <c r="C19" s="83" t="s">
        <v>32</v>
      </c>
      <c r="D19" s="77"/>
      <c r="E19" s="78"/>
      <c r="F19" s="79"/>
      <c r="G19" s="84"/>
      <c r="H19" s="85">
        <f>SUM(H20:H25)</f>
        <v>0</v>
      </c>
      <c r="I19" s="48"/>
    </row>
    <row r="20" spans="2:9" ht="75" x14ac:dyDescent="0.25">
      <c r="B20" s="86" t="s">
        <v>24</v>
      </c>
      <c r="C20" s="87" t="s">
        <v>33</v>
      </c>
      <c r="D20" s="88" t="s">
        <v>25</v>
      </c>
      <c r="E20" s="89">
        <v>646.19000000000005</v>
      </c>
      <c r="F20" s="90"/>
      <c r="G20" s="84" t="str" cm="1">
        <f t="array" ref="G20">numtext(F20)</f>
        <v>CERO PESOS 00/100 M.N.</v>
      </c>
      <c r="H20" s="91">
        <f t="shared" ref="H20:H25" si="0">+ROUND(F20*E20,2)</f>
        <v>0</v>
      </c>
      <c r="I20" s="48"/>
    </row>
    <row r="21" spans="2:9" ht="75" x14ac:dyDescent="0.25">
      <c r="B21" s="86" t="s">
        <v>34</v>
      </c>
      <c r="C21" s="87" t="s">
        <v>35</v>
      </c>
      <c r="D21" s="88" t="s">
        <v>36</v>
      </c>
      <c r="E21" s="89">
        <v>516.95000000000005</v>
      </c>
      <c r="F21" s="90"/>
      <c r="G21" s="84" t="str" cm="1">
        <f t="array" ref="G21">numtext(F21)</f>
        <v>CERO PESOS 00/100 M.N.</v>
      </c>
      <c r="H21" s="91">
        <f t="shared" si="0"/>
        <v>0</v>
      </c>
      <c r="I21" s="48"/>
    </row>
    <row r="22" spans="2:9" ht="60" x14ac:dyDescent="0.25">
      <c r="B22" s="86" t="s">
        <v>37</v>
      </c>
      <c r="C22" s="87" t="s">
        <v>38</v>
      </c>
      <c r="D22" s="88" t="s">
        <v>36</v>
      </c>
      <c r="E22" s="89">
        <v>258.47000000000003</v>
      </c>
      <c r="F22" s="90"/>
      <c r="G22" s="84" t="str" cm="1">
        <f t="array" ref="G22">numtext(F22)</f>
        <v>CERO PESOS 00/100 M.N.</v>
      </c>
      <c r="H22" s="91">
        <f t="shared" si="0"/>
        <v>0</v>
      </c>
      <c r="I22" s="48"/>
    </row>
    <row r="23" spans="2:9" ht="60" x14ac:dyDescent="0.25">
      <c r="B23" s="86" t="s">
        <v>39</v>
      </c>
      <c r="C23" s="87" t="s">
        <v>40</v>
      </c>
      <c r="D23" s="88" t="s">
        <v>25</v>
      </c>
      <c r="E23" s="89">
        <v>502.59</v>
      </c>
      <c r="F23" s="90"/>
      <c r="G23" s="84" t="str" cm="1">
        <f t="array" ref="G23">numtext(F23)</f>
        <v>CERO PESOS 00/100 M.N.</v>
      </c>
      <c r="H23" s="91">
        <f t="shared" si="0"/>
        <v>0</v>
      </c>
      <c r="I23" s="48"/>
    </row>
    <row r="24" spans="2:9" ht="75" x14ac:dyDescent="0.25">
      <c r="B24" s="86" t="s">
        <v>41</v>
      </c>
      <c r="C24" s="87" t="s">
        <v>42</v>
      </c>
      <c r="D24" s="88" t="s">
        <v>36</v>
      </c>
      <c r="E24" s="89">
        <v>904.66</v>
      </c>
      <c r="F24" s="90"/>
      <c r="G24" s="84" t="str" cm="1">
        <f t="array" ref="G24">numtext(F24)</f>
        <v>CERO PESOS 00/100 M.N.</v>
      </c>
      <c r="H24" s="91">
        <f t="shared" si="0"/>
        <v>0</v>
      </c>
      <c r="I24" s="48"/>
    </row>
    <row r="25" spans="2:9" ht="75" x14ac:dyDescent="0.25">
      <c r="B25" s="86" t="s">
        <v>43</v>
      </c>
      <c r="C25" s="87" t="s">
        <v>44</v>
      </c>
      <c r="D25" s="88" t="s">
        <v>45</v>
      </c>
      <c r="E25" s="89">
        <v>22616.71</v>
      </c>
      <c r="F25" s="90"/>
      <c r="G25" s="84" t="str" cm="1">
        <f t="array" ref="G25">numtext(F25)</f>
        <v>CERO PESOS 00/100 M.N.</v>
      </c>
      <c r="H25" s="91">
        <f t="shared" si="0"/>
        <v>0</v>
      </c>
      <c r="I25" s="48"/>
    </row>
    <row r="26" spans="2:9" x14ac:dyDescent="0.25">
      <c r="B26" s="82" t="s">
        <v>46</v>
      </c>
      <c r="C26" s="83" t="s">
        <v>47</v>
      </c>
      <c r="D26" s="77"/>
      <c r="E26" s="78"/>
      <c r="F26" s="90"/>
      <c r="G26" s="84"/>
      <c r="H26" s="85">
        <f>SUM(H27:H29)</f>
        <v>0</v>
      </c>
      <c r="I26" s="48"/>
    </row>
    <row r="27" spans="2:9" ht="105" x14ac:dyDescent="0.25">
      <c r="B27" s="86" t="s">
        <v>48</v>
      </c>
      <c r="C27" s="87" t="s">
        <v>49</v>
      </c>
      <c r="D27" s="88" t="s">
        <v>50</v>
      </c>
      <c r="E27" s="89">
        <v>15463.66</v>
      </c>
      <c r="F27" s="90"/>
      <c r="G27" s="84" t="str" cm="1">
        <f t="array" ref="G27">numtext(F27)</f>
        <v>CERO PESOS 00/100 M.N.</v>
      </c>
      <c r="H27" s="91">
        <f t="shared" ref="H27:H29" si="1">+ROUND(F27*E27,2)</f>
        <v>0</v>
      </c>
      <c r="I27" s="48"/>
    </row>
    <row r="28" spans="2:9" ht="105" x14ac:dyDescent="0.25">
      <c r="B28" s="86" t="s">
        <v>51</v>
      </c>
      <c r="C28" s="87" t="s">
        <v>52</v>
      </c>
      <c r="D28" s="88" t="s">
        <v>25</v>
      </c>
      <c r="E28" s="89">
        <v>100.52</v>
      </c>
      <c r="F28" s="90"/>
      <c r="G28" s="84" t="str" cm="1">
        <f t="array" ref="G28">numtext(F28)</f>
        <v>CERO PESOS 00/100 M.N.</v>
      </c>
      <c r="H28" s="91">
        <f t="shared" si="1"/>
        <v>0</v>
      </c>
      <c r="I28" s="48"/>
    </row>
    <row r="29" spans="2:9" ht="135" x14ac:dyDescent="0.25">
      <c r="B29" s="86" t="s">
        <v>53</v>
      </c>
      <c r="C29" s="87" t="s">
        <v>54</v>
      </c>
      <c r="D29" s="88" t="s">
        <v>36</v>
      </c>
      <c r="E29" s="89">
        <v>175.9</v>
      </c>
      <c r="F29" s="90"/>
      <c r="G29" s="84" t="str" cm="1">
        <f t="array" ref="G29">numtext(F29)</f>
        <v>CERO PESOS 00/100 M.N.</v>
      </c>
      <c r="H29" s="91">
        <f t="shared" si="1"/>
        <v>0</v>
      </c>
      <c r="I29" s="48"/>
    </row>
    <row r="30" spans="2:9" x14ac:dyDescent="0.25">
      <c r="B30" s="82" t="s">
        <v>63</v>
      </c>
      <c r="C30" s="83" t="s">
        <v>55</v>
      </c>
      <c r="D30" s="77"/>
      <c r="E30" s="78"/>
      <c r="F30" s="90"/>
      <c r="G30" s="84"/>
      <c r="H30" s="85">
        <f>SUM(H31:H34)</f>
        <v>0</v>
      </c>
      <c r="I30" s="48"/>
    </row>
    <row r="31" spans="2:9" ht="105" x14ac:dyDescent="0.25">
      <c r="B31" s="86" t="s">
        <v>56</v>
      </c>
      <c r="C31" s="87" t="s">
        <v>49</v>
      </c>
      <c r="D31" s="88" t="s">
        <v>50</v>
      </c>
      <c r="E31" s="89">
        <v>21899.68</v>
      </c>
      <c r="F31" s="90"/>
      <c r="G31" s="84" t="str" cm="1">
        <f t="array" ref="G31">numtext(F31)</f>
        <v>CERO PESOS 00/100 M.N.</v>
      </c>
      <c r="H31" s="91">
        <f t="shared" ref="H31:H34" si="2">+ROUND(F31*E31,2)</f>
        <v>0</v>
      </c>
      <c r="I31" s="48"/>
    </row>
    <row r="32" spans="2:9" ht="90" x14ac:dyDescent="0.25">
      <c r="B32" s="86" t="s">
        <v>57</v>
      </c>
      <c r="C32" s="87" t="s">
        <v>58</v>
      </c>
      <c r="D32" s="88" t="s">
        <v>25</v>
      </c>
      <c r="E32" s="89">
        <v>1335.46</v>
      </c>
      <c r="F32" s="90"/>
      <c r="G32" s="84" t="str" cm="1">
        <f t="array" ref="G32">numtext(F32)</f>
        <v>CERO PESOS 00/100 M.N.</v>
      </c>
      <c r="H32" s="91">
        <f t="shared" si="2"/>
        <v>0</v>
      </c>
      <c r="I32" s="48"/>
    </row>
    <row r="33" spans="2:9" ht="135" x14ac:dyDescent="0.25">
      <c r="B33" s="86" t="s">
        <v>59</v>
      </c>
      <c r="C33" s="87" t="s">
        <v>54</v>
      </c>
      <c r="D33" s="88" t="s">
        <v>36</v>
      </c>
      <c r="E33" s="89">
        <v>233.7</v>
      </c>
      <c r="F33" s="90"/>
      <c r="G33" s="84" t="str" cm="1">
        <f t="array" ref="G33">numtext(F33)</f>
        <v>CERO PESOS 00/100 M.N.</v>
      </c>
      <c r="H33" s="91">
        <f t="shared" si="2"/>
        <v>0</v>
      </c>
      <c r="I33" s="48"/>
    </row>
    <row r="34" spans="2:9" ht="135" x14ac:dyDescent="0.25">
      <c r="B34" s="86" t="s">
        <v>60</v>
      </c>
      <c r="C34" s="87" t="s">
        <v>61</v>
      </c>
      <c r="D34" s="88" t="s">
        <v>62</v>
      </c>
      <c r="E34" s="89">
        <v>4</v>
      </c>
      <c r="F34" s="90"/>
      <c r="G34" s="84" t="str" cm="1">
        <f t="array" ref="G34">numtext(F34)</f>
        <v>CERO PESOS 00/100 M.N.</v>
      </c>
      <c r="H34" s="91">
        <f t="shared" si="2"/>
        <v>0</v>
      </c>
      <c r="I34" s="48"/>
    </row>
    <row r="35" spans="2:9" x14ac:dyDescent="0.25">
      <c r="B35" s="82" t="s">
        <v>71</v>
      </c>
      <c r="C35" s="83" t="s">
        <v>64</v>
      </c>
      <c r="D35" s="77"/>
      <c r="E35" s="78"/>
      <c r="F35" s="90"/>
      <c r="G35" s="84"/>
      <c r="H35" s="85">
        <f>SUM(H36:H38)</f>
        <v>0</v>
      </c>
      <c r="I35" s="48"/>
    </row>
    <row r="36" spans="2:9" ht="75" x14ac:dyDescent="0.25">
      <c r="B36" s="86" t="s">
        <v>65</v>
      </c>
      <c r="C36" s="87" t="s">
        <v>66</v>
      </c>
      <c r="D36" s="88" t="s">
        <v>36</v>
      </c>
      <c r="E36" s="89">
        <v>420.02</v>
      </c>
      <c r="F36" s="90"/>
      <c r="G36" s="84" t="str" cm="1">
        <f t="array" ref="G36">numtext(F36)</f>
        <v>CERO PESOS 00/100 M.N.</v>
      </c>
      <c r="H36" s="91">
        <f t="shared" ref="H36:H38" si="3">+ROUND(F36*E36,2)</f>
        <v>0</v>
      </c>
      <c r="I36" s="48"/>
    </row>
    <row r="37" spans="2:9" ht="135" x14ac:dyDescent="0.25">
      <c r="B37" s="86" t="s">
        <v>67</v>
      </c>
      <c r="C37" s="87" t="s">
        <v>68</v>
      </c>
      <c r="D37" s="88" t="s">
        <v>36</v>
      </c>
      <c r="E37" s="89">
        <v>258.47000000000003</v>
      </c>
      <c r="F37" s="90"/>
      <c r="G37" s="84" t="str" cm="1">
        <f t="array" ref="G37">numtext(F37)</f>
        <v>CERO PESOS 00/100 M.N.</v>
      </c>
      <c r="H37" s="91">
        <f t="shared" si="3"/>
        <v>0</v>
      </c>
      <c r="I37" s="48"/>
    </row>
    <row r="38" spans="2:9" ht="75" x14ac:dyDescent="0.25">
      <c r="B38" s="86" t="s">
        <v>69</v>
      </c>
      <c r="C38" s="87" t="s">
        <v>70</v>
      </c>
      <c r="D38" s="88" t="s">
        <v>25</v>
      </c>
      <c r="E38" s="89">
        <v>660.55</v>
      </c>
      <c r="F38" s="90"/>
      <c r="G38" s="84" t="str" cm="1">
        <f t="array" ref="G38">numtext(F38)</f>
        <v>CERO PESOS 00/100 M.N.</v>
      </c>
      <c r="H38" s="91">
        <f t="shared" si="3"/>
        <v>0</v>
      </c>
      <c r="I38" s="48"/>
    </row>
    <row r="39" spans="2:9" x14ac:dyDescent="0.25">
      <c r="B39" s="41"/>
      <c r="C39" s="68"/>
      <c r="D39" s="41"/>
      <c r="E39" s="47"/>
      <c r="F39" s="41"/>
      <c r="G39" s="41"/>
      <c r="H39" s="41"/>
      <c r="I39" s="48"/>
    </row>
    <row r="40" spans="2:9" ht="15.75" x14ac:dyDescent="0.25">
      <c r="B40" s="56"/>
      <c r="C40" s="57" t="s">
        <v>22</v>
      </c>
      <c r="D40" s="58"/>
      <c r="E40" s="59"/>
      <c r="F40" s="56"/>
      <c r="G40" s="56"/>
      <c r="H40" s="56">
        <f>E40*F40</f>
        <v>0</v>
      </c>
      <c r="I40" s="48"/>
    </row>
    <row r="41" spans="2:9" ht="45" x14ac:dyDescent="0.25">
      <c r="B41" s="41"/>
      <c r="C41" s="66" t="str">
        <f>+C17</f>
        <v xml:space="preserve"> Construcción de muro de contención lado norte y sur en las instalaciones del SIAPA en la Av. Gobernador Curiel 3577, en el municipio de Guadalajara, Jalisco
</v>
      </c>
      <c r="D41" s="41"/>
      <c r="E41" s="47"/>
      <c r="F41" s="41"/>
      <c r="G41" s="41"/>
      <c r="H41" s="67">
        <f>+H17</f>
        <v>0</v>
      </c>
      <c r="I41" s="48"/>
    </row>
    <row r="42" spans="2:9" x14ac:dyDescent="0.25">
      <c r="B42" s="76" t="s">
        <v>15</v>
      </c>
      <c r="C42" s="76" t="str">
        <f>+VLOOKUP($B42,$B$18:$H$39,2,0)</f>
        <v>MURO DE CONTENCIÓN LADO ORIENTE</v>
      </c>
      <c r="D42" s="77"/>
      <c r="E42" s="78"/>
      <c r="F42" s="79"/>
      <c r="G42" s="80"/>
      <c r="H42" s="81">
        <f>+VLOOKUP($B42,$B$18:$H$39,7,0)</f>
        <v>0</v>
      </c>
      <c r="I42" s="48"/>
    </row>
    <row r="43" spans="2:9" x14ac:dyDescent="0.25">
      <c r="B43" s="61" t="s">
        <v>23</v>
      </c>
      <c r="C43" s="62" t="str">
        <f>+VLOOKUP($B43,$B$18:$H$39,2,0)</f>
        <v>PRELIMINARES</v>
      </c>
      <c r="D43" s="41"/>
      <c r="E43" s="47"/>
      <c r="F43" s="41"/>
      <c r="G43" s="41"/>
      <c r="H43" s="63">
        <f>+VLOOKUP($B43,$B$18:$H$39,7,0)</f>
        <v>0</v>
      </c>
      <c r="I43" s="48"/>
    </row>
    <row r="44" spans="2:9" x14ac:dyDescent="0.25">
      <c r="B44" s="61" t="s">
        <v>46</v>
      </c>
      <c r="C44" s="62" t="str">
        <f t="shared" ref="C44:C46" si="4">+VLOOKUP($B44,$B$18:$H$39,2,0)</f>
        <v>ZAPATA DE CONCRETO</v>
      </c>
      <c r="D44" s="41"/>
      <c r="E44" s="47"/>
      <c r="F44" s="41"/>
      <c r="G44" s="41"/>
      <c r="H44" s="63">
        <f t="shared" ref="H44:H46" si="5">+VLOOKUP($B44,$B$18:$H$39,7,0)</f>
        <v>0</v>
      </c>
      <c r="I44" s="48"/>
    </row>
    <row r="45" spans="2:9" x14ac:dyDescent="0.25">
      <c r="B45" s="61" t="s">
        <v>63</v>
      </c>
      <c r="C45" s="62" t="str">
        <f t="shared" si="4"/>
        <v>MURO DE CONCRETO</v>
      </c>
      <c r="D45" s="41"/>
      <c r="E45" s="47"/>
      <c r="F45" s="41"/>
      <c r="G45" s="41"/>
      <c r="H45" s="63">
        <f t="shared" si="5"/>
        <v>0</v>
      </c>
      <c r="I45" s="48"/>
    </row>
    <row r="46" spans="2:9" x14ac:dyDescent="0.25">
      <c r="B46" s="61" t="s">
        <v>71</v>
      </c>
      <c r="C46" s="62" t="str">
        <f t="shared" si="4"/>
        <v>RELLENOS</v>
      </c>
      <c r="D46" s="41"/>
      <c r="E46" s="47"/>
      <c r="F46" s="41"/>
      <c r="G46" s="41"/>
      <c r="H46" s="63">
        <f t="shared" si="5"/>
        <v>0</v>
      </c>
      <c r="I46" s="48"/>
    </row>
    <row r="47" spans="2:9" x14ac:dyDescent="0.25">
      <c r="B47" s="49"/>
      <c r="D47" s="50"/>
      <c r="E47" s="51"/>
      <c r="F47" s="52"/>
      <c r="G47" s="34"/>
      <c r="H47" s="53"/>
      <c r="I47" s="48"/>
    </row>
    <row r="48" spans="2:9" ht="14.25" customHeight="1" x14ac:dyDescent="0.25">
      <c r="B48" s="14" t="s">
        <v>7</v>
      </c>
      <c r="C48" s="14"/>
      <c r="D48" s="14"/>
      <c r="E48" s="14"/>
      <c r="F48" s="14"/>
      <c r="G48" s="64" t="s">
        <v>8</v>
      </c>
      <c r="H48" s="65">
        <f>H43+H44+H45+H46</f>
        <v>0</v>
      </c>
      <c r="I48" s="48"/>
    </row>
    <row r="49" spans="2:8" s="54" customFormat="1" ht="12" customHeight="1" x14ac:dyDescent="0.25">
      <c r="B49" s="14" t="str" cm="1">
        <f t="array" ref="B49">+numtext(H50)</f>
        <v>CERO PESOS 00/100 M.N.</v>
      </c>
      <c r="C49" s="14"/>
      <c r="D49" s="14"/>
      <c r="E49" s="14"/>
      <c r="F49" s="14"/>
      <c r="G49" s="64" t="s">
        <v>9</v>
      </c>
      <c r="H49" s="65">
        <f>+ROUND(H48*0.16,2)</f>
        <v>0</v>
      </c>
    </row>
    <row r="50" spans="2:8" s="54" customFormat="1" ht="14.25" customHeight="1" x14ac:dyDescent="0.25">
      <c r="B50" s="14"/>
      <c r="C50" s="14"/>
      <c r="D50" s="14"/>
      <c r="E50" s="14"/>
      <c r="F50" s="14"/>
      <c r="G50" s="64" t="s">
        <v>10</v>
      </c>
      <c r="H50" s="65">
        <f>+ROUND(H48+H49,2)</f>
        <v>0</v>
      </c>
    </row>
    <row r="51" spans="2:8" s="54" customFormat="1" x14ac:dyDescent="0.25"/>
  </sheetData>
  <autoFilter ref="B16:H38" xr:uid="{00000000-0009-0000-0000-000000000000}"/>
  <mergeCells count="14">
    <mergeCell ref="C4:C5"/>
    <mergeCell ref="D1:G1"/>
    <mergeCell ref="D6:F6"/>
    <mergeCell ref="D7:F7"/>
    <mergeCell ref="D8:F8"/>
    <mergeCell ref="D3:G5"/>
    <mergeCell ref="B49:F50"/>
    <mergeCell ref="B48:F48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499" header="0.27559055118110198" footer="0.196850393700787"/>
  <pageSetup scale="76" orientation="landscape" horizontalDpi="300" verticalDpi="300" r:id="rId1"/>
  <headerFooter>
    <oddFooter>&amp;C&amp;8Página &amp;P de &amp;N</oddFooter>
  </headerFooter>
  <rowBreaks count="1" manualBreakCount="1">
    <brk id="39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ANGELICA VANESA GRANO CASTELLON.</cp:lastModifiedBy>
  <cp:lastPrinted>2019-07-25T15:22:57Z</cp:lastPrinted>
  <dcterms:created xsi:type="dcterms:W3CDTF">2018-12-17T16:20:56Z</dcterms:created>
  <dcterms:modified xsi:type="dcterms:W3CDTF">2026-07-27T16:56:37Z</dcterms:modified>
  <cp:category/>
</cp:coreProperties>
</file>