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5.- muros y plataformar PP1\0518-2026 RAUL muro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CATALOGO!$B$16:$H$38</definedName>
    <definedName name="area" localSheetId="0">#REF!</definedName>
    <definedName name="area">#REF!</definedName>
    <definedName name="_xlnm.Print_Area" localSheetId="0">CATALOGO!$B$1:$H$50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<sst xmlns="http://schemas.openxmlformats.org/spreadsheetml/2006/main" count="92" uniqueCount="74">
  <si>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</si>
  <si>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</si>
  <si>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</si>
  <si>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</si>
  <si>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</si>
  <si>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</si>
  <si>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</si>
  <si>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</si>
  <si>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</si>
  <si>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</si>
  <si>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</si>
  <si>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</si>
  <si>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</si>
  <si>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</si>
  <si>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</si>
  <si>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</si>
  <si>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</si>
  <si>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</si>
  <si>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</si>
  <si>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</si>
  <si>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</si>
  <si>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</si>
  <si>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</si>
  <si>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A1.1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</si>
  <si>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</si>
  <si>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</si>
  <si>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</si>
  <si>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</si>
  <si>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</si>
  <si>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</si>
  <si>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</si>
  <si>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MURO DE CONTENCIÓN LADO ORIENTE</t>
  </si>
  <si>
    <t>PRELIMINARES</t>
  </si>
  <si>
    <t>TRAZO Y NIVELACIÓN CON EQUIPO TOPOGRAFICO DEL TERRENO ESTABLECIENDO EJES Y REFERENCIAS Y BANCOS DE NIVEL, INCLUYE: CRUCETAS, ESTACAS, HILOS, MARCAS Y TRAZOS CON CALHIDRA, MANO DE OBRA, EQUIPO Y HERRAMIENTA.</t>
  </si>
  <si>
    <t>SIOP-002</t>
  </si>
  <si>
    <t>EXCAVACIÓN PARA POR MEDIOS MECÁNICOS EN MATERIAL TIPO II, A CUALQUIER PROFUNDIDAD, INCLUYE: AFINE DE PISOS Y TALUDES, RETIRO DEL MATERIAL A BANCO DE OBRA INDICADO POR SUPERVISIÓN, MANO DE OBRA, EQUIPO Y HERRAMIENTA.</t>
  </si>
  <si>
    <t>M3</t>
  </si>
  <si>
    <t>SIOP-003</t>
  </si>
  <si>
    <t>EXCAVACIÓN POR MEDIOS MANUALES DE A CUALQUIER PROFUNDIDAD, EN MATERIAL TIPO II, INCLUYE: RETIRO DEL MATERIAL A BANCO DE OBRA INDICADO POR SUPERVISIÓN, MANO DE OBRA, EQUIPO Y HERRAMIENTA.</t>
  </si>
  <si>
    <t>SIOP-004</t>
  </si>
  <si>
    <t>SIOP-005</t>
  </si>
  <si>
    <t>CARGA MECÁNICA Y ACARREO EN CAMION 1 ER. KILOMETRO, DE MATERIAL PRODUCTO DE EXCAVACIÓN Y/O DEMOLICIÓN, INCLUYE: MANO DE OBRA, EQUIPO Y HERRAMIENTA, MEDIDO EN SECCION DE PROYECTO.(NORMA S. C. T. N-CTR-CAR-1-01-013-00).</t>
  </si>
  <si>
    <t>SIOP-006</t>
  </si>
  <si>
    <t>ACARREO EN CAMION A KILÓMETROS SUBSECUENTES DE MATERIAL PRODUCTO DE EXCAVACIÓN Y/O DEMOLICIÓN,  INCLUYE: MANO DE OBRA, EQUIPO Y HERRAMIENTA, MEDIDO EN SECCION DE PROYECTO. (NORMA S. C. T. N-CTR-CAR-1-01-013-00)</t>
  </si>
  <si>
    <t>M3/KM</t>
  </si>
  <si>
    <t>A1.2</t>
  </si>
  <si>
    <t>ZAPATA DE CONCRETO</t>
  </si>
  <si>
    <t>SIOP-007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</si>
  <si>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</si>
  <si>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</si>
  <si>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SIOP-008</t>
  </si>
  <si>
    <t>CIMBRA DE MADERA,  ACABADO APARENTE, EN CIMENTACION, CON CIMBRAPLAY A CUALQUIER ALTURA INCLUYE: DESPERDICIO, HABILITADO, DESMOLDANTE, CIMBRADO Y DESCIMBRA, NIVELACION, PLOMEO MATERIAL, MANO DE OBRA , HERRAMIENTA, ACARREO DEL MATERIAL DENTRO Y FUERA DE LA OBRA. TRABAJOS DIURNOS Y NOCTURNOS.</t>
  </si>
  <si>
    <t>SIOP-009</t>
  </si>
  <si>
    <t>SUMINISTRO Y COLOCACION DE CONCRETO PREMEZCLADO EN ESTRUCTURA BOMBEABLE DE  F'C=250 KG/CM2 TMA. 19 MM CON RESISTENCIA 28  DIAS, 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</si>
  <si>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MURO DE CONCRETO</t>
  </si>
  <si>
    <t>SIOP-010</t>
  </si>
  <si>
    <t>SIOP-011</t>
  </si>
  <si>
    <t>CIMBRA DE MADERA,  ACABADO APARENTE, EN ESTRUCTURA (MUROS), CON CIMBRAPLAY A CUALQUIER ALTURA INCLUYE: DESPERDICIO, HABILITADO, CIMBRADO Y DESCIMBRA, NIVELACION, PLOMEO MATERIAL, MANO DE OBRA , HERRAMIENTA, ACARREO DEL MATERIAL DENTRO Y FUERA DE LA OBRA. TRABAJOS DIURNOS Y NOCTURNOS</t>
  </si>
  <si>
    <t>SIOP-012</t>
  </si>
  <si>
    <t>SIOP-013</t>
  </si>
  <si>
    <t>ESTAMPADO EN MURO DE CONCRETO DE LOGOTIPO SEGUN LO INDIQUE SUPERVISION MI MACRO O GOBIERNO DE JALISCO CON MEDIDAS DE 80 CENTIMETROS X 40 CENTIMETROS CONSIDERANDO MOLDE DE MADERA MDF CORTADO CON LASER DE 6 MM DE ESPESOR COLOCADO SOBRE CIMBRA APARENTE PARA MUROS DE CONCRETO INCLUYE CORTE LASER DE LOGOTIPO APROBADO POR SUPERVISION HABILITADO EN CIMBRA CHULEO AL DESCIMBRAR MATERIALES ELEMENTOS DE FIJACION RETIRO Y MANO DE OBRA</t>
  </si>
  <si>
    <t>PZA</t>
  </si>
  <si>
    <t>A1.3</t>
  </si>
  <si>
    <t>RELLENOS</t>
  </si>
  <si>
    <t>SIOP-014</t>
  </si>
  <si>
    <t>RELLENO EN CEPAS O MESETAS CON MATERIAL DE BANCO COMPACTADO AL 90% CON COMPACTADOR DE IMPACTO, EN CAPAS NO MAYORES DE 20 CM., INCLUYE: INCORPORACION DE AGUA NECESARIA, MANO DE OBRA, HERRAMIENTAS Y ACARREOS. TRABAJOS DIURNOS Y NOCTURNOS.</t>
  </si>
  <si>
    <t>SIOP-015</t>
  </si>
  <si>
    <t>FORMACION DE CAPA DE GRAVA  T.M.A 1 ½”, DE ESPESOR VARIABLE PARA FILTRO, INCLUYE: SUMINISTRO DE LOS MATERIALES, BANDEO, CONFORMACIÓN Y AFINE DEL MATERIAL, COMPACTACION EN CAPAS NO MAYORES DE 20 CM CON EXCAVADORA DE MÁS 20 TON DE PESO, SEÑALAMIENTO, LOS TIEMPOS EMPLEADOS EN EL TRANSPORTE DURANTE LAS CARGAS Y DESCARGAS, HERRAMIENTA, MANO DE OBRA, MAQUINARIA Y EQUIPO (NORMA S.I.C.T. N-CMT-3-04-001/05). TRABAJOS DIURNOS Y NOCTURNOS.</t>
  </si>
  <si>
    <t>SIOP-016</t>
  </si>
  <si>
    <t>SUMINISTRO Y COLOCACION DE GEOMEMBRA MALLA  GEOTEXTIL DE 200 GRS/M2, INCLUYE: TENDIDO, TRASLAPES, DESPERDICIOS, ACARREOS AL SITIO DE COLOCACION, MANO DE OBRA, EQUIPO Y HERRAMIENTA. TRABAJOS DIURNOS Y NOCTURNOS.</t>
  </si>
  <si>
    <t>A1.4</t>
  </si>
  <si>
    <t>SIOP-E-ECI-OB-LP-0518-2026</t>
  </si>
  <si>
    <t>Construcción de muro de contención lado norte y sur en las instalaciones del SIAPA en la Av. Gobernador Curiel 3577, en el municipio de Guadalajara, Jalisco.</t>
  </si>
  <si>
    <t>PLANTILLA DE 5 CM DE ESPESOR DE CONCRETO F´c=150 kg/cm2, INCLUYE: DESPERDICIO, PREPARACIÓN DE LA SUPERFICIE, NIVELACIÓN, MUESTREADO, COLADO,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</si>
</sst>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8"/>
      <name val="Arial"/>
      <family val="2"/>
    </font>
    <font>
      <b/>
      <sz val="16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0" fontId="11" fillId="0" borderId="0" xfId="20" applyFont="1" applyAlignment="1">
      <alignment vertical="top"/>
      <protection/>
    </xf>
    <xf numFmtId="49" fontId="13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center" vertical="top" wrapText="1"/>
      <protection/>
    </xf>
    <xf numFmtId="166" fontId="14" fillId="0" borderId="0" xfId="20" applyNumberFormat="1" applyFont="1" applyAlignment="1">
      <alignment horizontal="right" vertical="top"/>
      <protection/>
    </xf>
    <xf numFmtId="164" fontId="14" fillId="0" borderId="0" xfId="25" applyNumberFormat="1" applyFont="1" applyFill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5" fillId="0" borderId="0" xfId="24" applyNumberFormat="1" applyFont="1" applyFill="1" applyAlignment="1">
      <alignment horizontal="right" vertical="top"/>
    </xf>
    <xf numFmtId="0" fontId="16" fillId="0" borderId="0" xfId="20" applyFont="1" applyAlignment="1">
      <alignment horizontal="justify" vertical="top"/>
      <protection/>
    </xf>
    <xf numFmtId="0" fontId="17" fillId="0" borderId="0" xfId="20" applyFont="1" applyAlignment="1">
      <alignment horizontal="center" vertical="top" wrapText="1"/>
      <protection/>
    </xf>
    <xf numFmtId="4" fontId="17" fillId="0" borderId="0" xfId="20" applyNumberFormat="1" applyFont="1" applyAlignment="1">
      <alignment horizontal="right" vertical="top"/>
      <protection/>
    </xf>
    <xf numFmtId="164" fontId="17" fillId="0" borderId="0" xfId="25" applyNumberFormat="1" applyFont="1" applyFill="1" applyAlignment="1">
      <alignment horizontal="right" vertical="top"/>
    </xf>
    <xf numFmtId="4" fontId="16" fillId="0" borderId="0" xfId="20" applyNumberFormat="1" applyFont="1" applyAlignment="1">
      <alignment horizontal="center" vertical="top"/>
      <protection/>
    </xf>
    <xf numFmtId="164" fontId="16" fillId="0" borderId="0" xfId="24" applyNumberFormat="1" applyFont="1" applyFill="1" applyAlignment="1">
      <alignment horizontal="right" vertical="top"/>
    </xf>
    <xf numFmtId="49" fontId="18" fillId="0" borderId="0" xfId="20" applyNumberFormat="1" applyFont="1" applyAlignment="1">
      <alignment horizontal="left" vertical="top"/>
      <protection/>
    </xf>
    <xf numFmtId="0" fontId="18" fillId="0" borderId="0" xfId="20" applyFont="1" applyAlignment="1">
      <alignment horizontal="justify" vertical="top"/>
      <protection/>
    </xf>
    <xf numFmtId="4" fontId="19" fillId="0" borderId="0" xfId="20" applyNumberFormat="1" applyFont="1" applyAlignment="1">
      <alignment horizontal="center" vertical="top" wrapText="1"/>
      <protection/>
    </xf>
    <xf numFmtId="164" fontId="18" fillId="0" borderId="0" xfId="20" applyNumberFormat="1" applyFont="1" applyAlignment="1">
      <alignment horizontal="right" vertical="top"/>
      <protection/>
    </xf>
    <xf numFmtId="49" fontId="19" fillId="0" borderId="0" xfId="20" applyNumberFormat="1" applyFont="1" applyAlignment="1">
      <alignment horizontal="left" vertical="top"/>
      <protection/>
    </xf>
    <xf numFmtId="0" fontId="19" fillId="0" borderId="0" xfId="20" applyFont="1" applyAlignment="1">
      <alignment horizontal="justify" vertical="top" wrapText="1"/>
      <protection/>
    </xf>
    <xf numFmtId="0" fontId="19" fillId="0" borderId="0" xfId="20" applyFont="1" applyAlignment="1">
      <alignment horizontal="center" vertical="top"/>
      <protection/>
    </xf>
    <xf numFmtId="4" fontId="19" fillId="0" borderId="0" xfId="20" applyNumberFormat="1" applyFont="1" applyAlignment="1">
      <alignment horizontal="center" vertical="top"/>
      <protection/>
    </xf>
    <xf numFmtId="164" fontId="19" fillId="0" borderId="0" xfId="25" applyNumberFormat="1" applyFont="1" applyFill="1" applyAlignment="1">
      <alignment horizontal="center" vertical="top"/>
    </xf>
    <xf numFmtId="164" fontId="19" fillId="0" borderId="0" xfId="25" applyNumberFormat="1" applyFont="1" applyFill="1" applyAlignment="1">
      <alignment horizontal="right" vertical="top"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2" fillId="0" borderId="4" xfId="20" applyFont="1" applyBorder="1" applyAlignment="1">
      <alignment horizontal="center" vertical="top"/>
      <protection/>
    </xf>
    <xf numFmtId="0" fontId="12" fillId="0" borderId="0" xfId="20" applyFont="1" applyAlignment="1">
      <alignment horizontal="center" vertical="top"/>
      <protection/>
    </xf>
    <xf numFmtId="0" fontId="12" fillId="0" borderId="5" xfId="20" applyFont="1" applyBorder="1" applyAlignment="1">
      <alignment horizontal="center" vertical="top"/>
      <protection/>
    </xf>
    <xf numFmtId="0" fontId="12" fillId="0" borderId="9" xfId="20" applyFont="1" applyBorder="1" applyAlignment="1">
      <alignment horizontal="center" vertical="top"/>
      <protection/>
    </xf>
    <xf numFmtId="0" fontId="12" fillId="0" borderId="10" xfId="20" applyFont="1" applyBorder="1" applyAlignment="1">
      <alignment horizontal="center" vertical="top"/>
      <protection/>
    </xf>
    <xf numFmtId="0" fontId="12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2" fillId="0" borderId="2" xfId="20" applyFont="1" applyBorder="1" applyAlignment="1">
      <alignment horizontal="center" vertical="top"/>
      <protection/>
    </xf>
    <xf numFmtId="0" fontId="12" fillId="0" borderId="8" xfId="20" applyFont="1" applyBorder="1" applyAlignment="1">
      <alignment horizontal="center" vertical="top"/>
      <protection/>
    </xf>
    <xf numFmtId="0" fontId="19" fillId="0" borderId="0" xfId="20" applyFont="1" applyFill="1" applyAlignment="1">
      <alignment horizontal="justify" vertical="top" wrapText="1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50"/>
  <sheetViews>
    <sheetView showGridLines="0" showZeros="0" tabSelected="1" view="pageBreakPreview" zoomScaleNormal="100" zoomScaleSheetLayoutView="100" workbookViewId="0" topLeftCell="A34">
      <selection pane="topLeft" activeCell="C37" sqref="C37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4.8571428571429" style="5" bestFit="1" customWidth="1"/>
    <col min="10" max="10" width="10.4285714285714" style="5" bestFit="1" customWidth="1"/>
    <col min="11" max="16384" width="9.14285714285714" style="5"/>
  </cols>
  <sheetData>
    <row r="1" spans="2:8" ht="15">
      <c r="B1" s="3"/>
      <c r="C1" s="1" t="s">
        <v>11</v>
      </c>
      <c r="D1" s="79" t="s">
        <v>28</v>
      </c>
      <c r="E1" s="80"/>
      <c r="F1" s="80"/>
      <c r="G1" s="81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0" t="s">
        <v>26</v>
      </c>
      <c r="D3" s="86" t="s">
        <v>71</v>
      </c>
      <c r="E3" s="87"/>
      <c r="F3" s="87"/>
      <c r="G3" s="88"/>
      <c r="H3" s="10"/>
    </row>
    <row r="4" spans="2:8" ht="12.75" customHeight="1">
      <c r="B4" s="6"/>
      <c r="C4" s="77"/>
      <c r="D4" s="86"/>
      <c r="E4" s="87"/>
      <c r="F4" s="87"/>
      <c r="G4" s="88"/>
      <c r="H4" s="10"/>
    </row>
    <row r="5" spans="2:8" ht="18.75" customHeight="1" thickBot="1">
      <c r="B5" s="6"/>
      <c r="C5" s="78"/>
      <c r="D5" s="89"/>
      <c r="E5" s="90"/>
      <c r="F5" s="90"/>
      <c r="G5" s="91"/>
      <c r="H5" s="10"/>
    </row>
    <row r="6" spans="2:8" ht="13.5" customHeight="1">
      <c r="B6" s="6"/>
      <c r="C6" s="11" t="s">
        <v>0</v>
      </c>
      <c r="D6" s="82" t="s">
        <v>19</v>
      </c>
      <c r="E6" s="83"/>
      <c r="F6" s="83"/>
      <c r="G6" s="12"/>
      <c r="H6" s="10"/>
    </row>
    <row r="7" spans="2:8" ht="15">
      <c r="B7" s="6"/>
      <c r="C7" s="95" t="s">
        <v>72</v>
      </c>
      <c r="D7" s="84" t="s">
        <v>20</v>
      </c>
      <c r="E7" s="85"/>
      <c r="F7" s="85"/>
      <c r="G7" s="13"/>
      <c r="H7" s="10"/>
    </row>
    <row r="8" spans="2:8" ht="17.25" customHeight="1">
      <c r="B8" s="6"/>
      <c r="C8" s="95"/>
      <c r="D8" s="84" t="s">
        <v>1</v>
      </c>
      <c r="E8" s="85"/>
      <c r="F8" s="85"/>
      <c r="G8" s="14"/>
      <c r="H8" s="10"/>
    </row>
    <row r="9" spans="2:8" ht="14.25" customHeight="1" thickBot="1">
      <c r="B9" s="6"/>
      <c r="C9" s="96"/>
      <c r="D9" s="93" t="s">
        <v>13</v>
      </c>
      <c r="E9" s="94"/>
      <c r="F9" s="94"/>
      <c r="G9" s="15"/>
      <c r="H9" s="16"/>
    </row>
    <row r="10" spans="2:8" ht="17.25" customHeight="1">
      <c r="B10" s="6"/>
      <c r="C10" s="17" t="s">
        <v>16</v>
      </c>
      <c r="D10" s="79" t="s">
        <v>29</v>
      </c>
      <c r="E10" s="80"/>
      <c r="F10" s="80"/>
      <c r="G10" s="81"/>
      <c r="H10" s="45" t="s">
        <v>27</v>
      </c>
    </row>
    <row r="11" spans="2:8" ht="15">
      <c r="B11" s="6"/>
      <c r="C11" s="97"/>
      <c r="D11" s="18">
        <v>0</v>
      </c>
      <c r="E11" s="19"/>
      <c r="F11" s="19"/>
      <c r="G11" s="20"/>
      <c r="H11" s="102" t="s">
        <v>30</v>
      </c>
    </row>
    <row r="12" spans="2:8" ht="15.75" customHeight="1" thickBot="1">
      <c r="B12" s="21"/>
      <c r="C12" s="98"/>
      <c r="D12" s="22"/>
      <c r="E12" s="23"/>
      <c r="F12" s="23"/>
      <c r="G12" s="24"/>
      <c r="H12" s="103"/>
    </row>
    <row r="13" spans="5:5" ht="15.75" thickBot="1">
      <c r="E13" s="25"/>
    </row>
    <row r="14" spans="2:8" ht="15.75" customHeight="1" thickBot="1">
      <c r="B14" s="99" t="s">
        <v>21</v>
      </c>
      <c r="C14" s="100"/>
      <c r="D14" s="100"/>
      <c r="E14" s="100"/>
      <c r="F14" s="100"/>
      <c r="G14" s="100"/>
      <c r="H14" s="101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9" ht="45">
      <c r="B17" s="54" t="s">
        <v>14</v>
      </c>
      <c r="C17" s="55" t="str">
        <f>C7</f>
        <v>Construcción de muro de contención lado norte y sur en las instalaciones del SIAPA en la Av. Gobernador Curiel 3577, en el municipio de Guadalajara, Jalisco.</v>
      </c>
      <c r="D17" s="56"/>
      <c r="E17" s="57"/>
      <c r="F17" s="58"/>
      <c r="G17" s="59"/>
      <c r="H17" s="60">
        <f>+H18</f>
        <v>0</v>
      </c>
      <c r="I17" s="33"/>
    </row>
    <row r="18" spans="2:9" ht="15">
      <c r="B18" s="61" t="s">
        <v>15</v>
      </c>
      <c r="C18" s="61" t="s">
        <v>31</v>
      </c>
      <c r="D18" s="62"/>
      <c r="E18" s="63">
        <v>0</v>
      </c>
      <c r="F18" s="64"/>
      <c r="G18" s="65"/>
      <c r="H18" s="66">
        <f>H19+H30+H35+H26</f>
        <v>0</v>
      </c>
      <c r="I18" s="33"/>
    </row>
    <row r="19" spans="2:9" ht="15">
      <c r="B19" s="67" t="s">
        <v>23</v>
      </c>
      <c r="C19" s="68" t="s">
        <v>32</v>
      </c>
      <c r="D19" s="62"/>
      <c r="E19" s="63"/>
      <c r="F19" s="64"/>
      <c r="G19" s="69"/>
      <c r="H19" s="70">
        <f>SUM(H20:H25)</f>
        <v>0</v>
      </c>
      <c r="I19" s="33"/>
    </row>
    <row r="20" spans="2:9" ht="75">
      <c r="B20" s="71" t="s">
        <v>24</v>
      </c>
      <c r="C20" s="72" t="s">
        <v>33</v>
      </c>
      <c r="D20" s="73" t="s">
        <v>25</v>
      </c>
      <c r="E20" s="74">
        <v>646.19</v>
      </c>
      <c r="F20" s="75"/>
      <c r="G20" s="69" t="str" cm="1">
        <f t="array" ref="G20">numtext(F20)</f>
        <v>CERO PESOS 00/100 M.N.</v>
      </c>
      <c r="H20" s="76">
        <f t="shared" si="0" ref="H20:H25">+ROUND(F20*E20,2)</f>
        <v>0</v>
      </c>
      <c r="I20" s="33"/>
    </row>
    <row r="21" spans="2:9" ht="75">
      <c r="B21" s="71" t="s">
        <v>34</v>
      </c>
      <c r="C21" s="72" t="s">
        <v>35</v>
      </c>
      <c r="D21" s="73" t="s">
        <v>36</v>
      </c>
      <c r="E21" s="74">
        <v>516.95</v>
      </c>
      <c r="F21" s="75"/>
      <c r="G21" s="69" t="str" cm="1">
        <f t="array" ref="G21">numtext(F21)</f>
        <v>CERO PESOS 00/100 M.N.</v>
      </c>
      <c r="H21" s="76">
        <f t="shared" si="0"/>
        <v>0</v>
      </c>
      <c r="I21" s="33"/>
    </row>
    <row r="22" spans="2:9" ht="60">
      <c r="B22" s="71" t="s">
        <v>37</v>
      </c>
      <c r="C22" s="72" t="s">
        <v>38</v>
      </c>
      <c r="D22" s="73" t="s">
        <v>36</v>
      </c>
      <c r="E22" s="74">
        <v>258.47</v>
      </c>
      <c r="F22" s="75"/>
      <c r="G22" s="69" t="str" cm="1">
        <f t="array" ref="G22">numtext(F22)</f>
        <v>CERO PESOS 00/100 M.N.</v>
      </c>
      <c r="H22" s="76">
        <f t="shared" si="0"/>
        <v>0</v>
      </c>
      <c r="I22" s="33"/>
    </row>
    <row r="23" spans="2:9" ht="60">
      <c r="B23" s="71" t="s">
        <v>39</v>
      </c>
      <c r="C23" s="104" t="s">
        <v>73</v>
      </c>
      <c r="D23" s="73" t="s">
        <v>25</v>
      </c>
      <c r="E23" s="74">
        <v>502.59</v>
      </c>
      <c r="F23" s="75"/>
      <c r="G23" s="69" t="str" cm="1">
        <f t="array" ref="G23">numtext(F23)</f>
        <v>CERO PESOS 00/100 M.N.</v>
      </c>
      <c r="H23" s="76">
        <f t="shared" si="0"/>
        <v>0</v>
      </c>
      <c r="I23" s="33"/>
    </row>
    <row r="24" spans="2:9" ht="75">
      <c r="B24" s="71" t="s">
        <v>40</v>
      </c>
      <c r="C24" s="72" t="s">
        <v>41</v>
      </c>
      <c r="D24" s="73" t="s">
        <v>36</v>
      </c>
      <c r="E24" s="74">
        <v>904.66</v>
      </c>
      <c r="F24" s="75"/>
      <c r="G24" s="69" t="str" cm="1">
        <f t="array" ref="G24">numtext(F24)</f>
        <v>CERO PESOS 00/100 M.N.</v>
      </c>
      <c r="H24" s="76">
        <f t="shared" si="0"/>
        <v>0</v>
      </c>
      <c r="I24" s="33"/>
    </row>
    <row r="25" spans="2:9" ht="75">
      <c r="B25" s="71" t="s">
        <v>42</v>
      </c>
      <c r="C25" s="72" t="s">
        <v>43</v>
      </c>
      <c r="D25" s="73" t="s">
        <v>44</v>
      </c>
      <c r="E25" s="74">
        <v>22616.71</v>
      </c>
      <c r="F25" s="75"/>
      <c r="G25" s="69" t="str" cm="1">
        <f t="array" ref="G25">numtext(F25)</f>
        <v>CERO PESOS 00/100 M.N.</v>
      </c>
      <c r="H25" s="76">
        <f t="shared" si="0"/>
        <v>0</v>
      </c>
      <c r="I25" s="33"/>
    </row>
    <row r="26" spans="2:9" ht="15">
      <c r="B26" s="67" t="s">
        <v>45</v>
      </c>
      <c r="C26" s="68" t="s">
        <v>46</v>
      </c>
      <c r="D26" s="62"/>
      <c r="E26" s="63"/>
      <c r="F26" s="75"/>
      <c r="G26" s="69"/>
      <c r="H26" s="70">
        <f>SUM(H27:H29)</f>
        <v>0</v>
      </c>
      <c r="I26" s="33"/>
    </row>
    <row r="27" spans="2:9" ht="105">
      <c r="B27" s="71" t="s">
        <v>47</v>
      </c>
      <c r="C27" s="72" t="s">
        <v>48</v>
      </c>
      <c r="D27" s="73" t="s">
        <v>49</v>
      </c>
      <c r="E27" s="74">
        <v>15463.66</v>
      </c>
      <c r="F27" s="75"/>
      <c r="G27" s="69" t="str" cm="1">
        <f t="array" ref="G27">numtext(F27)</f>
        <v>CERO PESOS 00/100 M.N.</v>
      </c>
      <c r="H27" s="76">
        <f t="shared" si="1" ref="H27:H29">+ROUND(F27*E27,2)</f>
        <v>0</v>
      </c>
      <c r="I27" s="33"/>
    </row>
    <row r="28" spans="2:9" ht="105">
      <c r="B28" s="71" t="s">
        <v>50</v>
      </c>
      <c r="C28" s="72" t="s">
        <v>51</v>
      </c>
      <c r="D28" s="73" t="s">
        <v>25</v>
      </c>
      <c r="E28" s="74">
        <v>100.52</v>
      </c>
      <c r="F28" s="75"/>
      <c r="G28" s="69" t="str" cm="1">
        <f t="array" ref="G28">numtext(F28)</f>
        <v>CERO PESOS 00/100 M.N.</v>
      </c>
      <c r="H28" s="76">
        <f t="shared" si="1"/>
        <v>0</v>
      </c>
      <c r="I28" s="33"/>
    </row>
    <row r="29" spans="2:9" ht="135">
      <c r="B29" s="71" t="s">
        <v>52</v>
      </c>
      <c r="C29" s="104" t="s">
        <v>53</v>
      </c>
      <c r="D29" s="73" t="s">
        <v>36</v>
      </c>
      <c r="E29" s="74">
        <v>175.90</v>
      </c>
      <c r="F29" s="75"/>
      <c r="G29" s="69" t="str" cm="1">
        <f t="array" ref="G29">numtext(F29)</f>
        <v>CERO PESOS 00/100 M.N.</v>
      </c>
      <c r="H29" s="76">
        <f t="shared" si="1"/>
        <v>0</v>
      </c>
      <c r="I29" s="33"/>
    </row>
    <row r="30" spans="2:9" ht="15">
      <c r="B30" s="67" t="s">
        <v>62</v>
      </c>
      <c r="C30" s="68" t="s">
        <v>54</v>
      </c>
      <c r="D30" s="62"/>
      <c r="E30" s="63"/>
      <c r="F30" s="75"/>
      <c r="G30" s="69"/>
      <c r="H30" s="70">
        <f>SUM(H31:H34)</f>
        <v>0</v>
      </c>
      <c r="I30" s="33"/>
    </row>
    <row r="31" spans="2:9" ht="105">
      <c r="B31" s="71" t="s">
        <v>55</v>
      </c>
      <c r="C31" s="72" t="s">
        <v>48</v>
      </c>
      <c r="D31" s="73" t="s">
        <v>49</v>
      </c>
      <c r="E31" s="74">
        <v>21899.68</v>
      </c>
      <c r="F31" s="75"/>
      <c r="G31" s="69" t="str" cm="1">
        <f t="array" ref="G31">numtext(F31)</f>
        <v>CERO PESOS 00/100 M.N.</v>
      </c>
      <c r="H31" s="76">
        <f t="shared" si="2" ref="H31:H34">+ROUND(F31*E31,2)</f>
        <v>0</v>
      </c>
      <c r="I31" s="33"/>
    </row>
    <row r="32" spans="2:9" ht="90">
      <c r="B32" s="71" t="s">
        <v>56</v>
      </c>
      <c r="C32" s="72" t="s">
        <v>57</v>
      </c>
      <c r="D32" s="73" t="s">
        <v>25</v>
      </c>
      <c r="E32" s="74">
        <v>1335.46</v>
      </c>
      <c r="F32" s="75"/>
      <c r="G32" s="69" t="str" cm="1">
        <f t="array" ref="G32">numtext(F32)</f>
        <v>CERO PESOS 00/100 M.N.</v>
      </c>
      <c r="H32" s="76">
        <f t="shared" si="2"/>
        <v>0</v>
      </c>
      <c r="I32" s="33"/>
    </row>
    <row r="33" spans="2:9" ht="135">
      <c r="B33" s="71" t="s">
        <v>58</v>
      </c>
      <c r="C33" s="104" t="s">
        <v>53</v>
      </c>
      <c r="D33" s="73" t="s">
        <v>36</v>
      </c>
      <c r="E33" s="74">
        <v>233.70</v>
      </c>
      <c r="F33" s="75"/>
      <c r="G33" s="69" t="str" cm="1">
        <f t="array" ref="G33">numtext(F33)</f>
        <v>CERO PESOS 00/100 M.N.</v>
      </c>
      <c r="H33" s="76">
        <f t="shared" si="2"/>
        <v>0</v>
      </c>
      <c r="I33" s="33"/>
    </row>
    <row r="34" spans="2:9" ht="135">
      <c r="B34" s="71" t="s">
        <v>59</v>
      </c>
      <c r="C34" s="72" t="s">
        <v>60</v>
      </c>
      <c r="D34" s="73" t="s">
        <v>61</v>
      </c>
      <c r="E34" s="74">
        <v>4</v>
      </c>
      <c r="F34" s="75"/>
      <c r="G34" s="69" t="str" cm="1">
        <f t="array" ref="G34">numtext(F34)</f>
        <v>CERO PESOS 00/100 M.N.</v>
      </c>
      <c r="H34" s="76">
        <f t="shared" si="2"/>
        <v>0</v>
      </c>
      <c r="I34" s="33"/>
    </row>
    <row r="35" spans="2:9" ht="15">
      <c r="B35" s="67" t="s">
        <v>70</v>
      </c>
      <c r="C35" s="68" t="s">
        <v>63</v>
      </c>
      <c r="D35" s="62"/>
      <c r="E35" s="63"/>
      <c r="F35" s="75"/>
      <c r="G35" s="69"/>
      <c r="H35" s="70">
        <f>SUM(H36:H38)</f>
        <v>0</v>
      </c>
      <c r="I35" s="33"/>
    </row>
    <row r="36" spans="2:9" ht="75">
      <c r="B36" s="71" t="s">
        <v>64</v>
      </c>
      <c r="C36" s="72" t="s">
        <v>65</v>
      </c>
      <c r="D36" s="73" t="s">
        <v>36</v>
      </c>
      <c r="E36" s="74">
        <v>420.02</v>
      </c>
      <c r="F36" s="75"/>
      <c r="G36" s="69" t="str" cm="1">
        <f t="array" ref="G36">numtext(F36)</f>
        <v>CERO PESOS 00/100 M.N.</v>
      </c>
      <c r="H36" s="76">
        <f t="shared" si="3" ref="H36:H38">+ROUND(F36*E36,2)</f>
        <v>0</v>
      </c>
      <c r="I36" s="33"/>
    </row>
    <row r="37" spans="2:9" ht="135">
      <c r="B37" s="71" t="s">
        <v>66</v>
      </c>
      <c r="C37" s="72" t="s">
        <v>67</v>
      </c>
      <c r="D37" s="73" t="s">
        <v>36</v>
      </c>
      <c r="E37" s="74">
        <v>258.47</v>
      </c>
      <c r="F37" s="75"/>
      <c r="G37" s="69" t="str" cm="1">
        <f t="array" ref="G37">numtext(F37)</f>
        <v>CERO PESOS 00/100 M.N.</v>
      </c>
      <c r="H37" s="76">
        <f t="shared" si="3"/>
        <v>0</v>
      </c>
      <c r="I37" s="33"/>
    </row>
    <row r="38" spans="2:9" ht="75">
      <c r="B38" s="71" t="s">
        <v>68</v>
      </c>
      <c r="C38" s="72" t="s">
        <v>69</v>
      </c>
      <c r="D38" s="73" t="s">
        <v>25</v>
      </c>
      <c r="E38" s="74">
        <v>660.55</v>
      </c>
      <c r="F38" s="75"/>
      <c r="G38" s="69" t="str" cm="1">
        <f t="array" ref="G38">numtext(F38)</f>
        <v>CERO PESOS 00/100 M.N.</v>
      </c>
      <c r="H38" s="76">
        <f t="shared" si="3"/>
        <v>0</v>
      </c>
      <c r="I38" s="33"/>
    </row>
    <row r="39" spans="2:9" ht="15">
      <c r="B39" s="26"/>
      <c r="C39" s="53"/>
      <c r="D39" s="26"/>
      <c r="E39" s="32"/>
      <c r="F39" s="26"/>
      <c r="G39" s="26"/>
      <c r="H39" s="26"/>
      <c r="I39" s="33"/>
    </row>
    <row r="40" spans="2:9" ht="15.75">
      <c r="B40" s="41"/>
      <c r="C40" s="42" t="s">
        <v>22</v>
      </c>
      <c r="D40" s="43"/>
      <c r="E40" s="44"/>
      <c r="F40" s="41"/>
      <c r="G40" s="41"/>
      <c r="H40" s="41">
        <f>E40*F40</f>
        <v>0</v>
      </c>
      <c r="I40" s="33"/>
    </row>
    <row r="41" spans="2:9" ht="45">
      <c r="B41" s="26"/>
      <c r="C41" s="51" t="str">
        <f>+C17</f>
        <v>Construcción de muro de contención lado norte y sur en las instalaciones del SIAPA en la Av. Gobernador Curiel 3577, en el municipio de Guadalajara, Jalisco.</v>
      </c>
      <c r="D41" s="26"/>
      <c r="E41" s="32"/>
      <c r="F41" s="26"/>
      <c r="G41" s="26"/>
      <c r="H41" s="52">
        <f>+H17</f>
        <v>0</v>
      </c>
      <c r="I41" s="33"/>
    </row>
    <row r="42" spans="2:9" ht="15">
      <c r="B42" s="61" t="s">
        <v>15</v>
      </c>
      <c r="C42" s="61" t="str">
        <f>+VLOOKUP($B42,$B$18:$H$39,2,0)</f>
        <v>MURO DE CONTENCIÓN LADO ORIENTE</v>
      </c>
      <c r="D42" s="62"/>
      <c r="E42" s="63"/>
      <c r="F42" s="64"/>
      <c r="G42" s="65"/>
      <c r="H42" s="66">
        <f>+VLOOKUP($B42,$B$18:$H$39,7,0)</f>
        <v>0</v>
      </c>
      <c r="I42" s="33"/>
    </row>
    <row r="43" spans="2:9" ht="15">
      <c r="B43" s="46" t="s">
        <v>23</v>
      </c>
      <c r="C43" s="47" t="str">
        <f>+VLOOKUP($B43,$B$18:$H$39,2,0)</f>
        <v>PRELIMINARES</v>
      </c>
      <c r="D43" s="26"/>
      <c r="E43" s="32"/>
      <c r="F43" s="26"/>
      <c r="G43" s="26"/>
      <c r="H43" s="48">
        <f>+VLOOKUP($B43,$B$18:$H$39,7,0)</f>
        <v>0</v>
      </c>
      <c r="I43" s="33"/>
    </row>
    <row r="44" spans="2:9" ht="15">
      <c r="B44" s="46" t="s">
        <v>45</v>
      </c>
      <c r="C44" s="47" t="str">
        <f t="shared" si="4" ref="C44:C46">+VLOOKUP($B44,$B$18:$H$39,2,0)</f>
        <v>ZAPATA DE CONCRETO</v>
      </c>
      <c r="D44" s="26"/>
      <c r="E44" s="32"/>
      <c r="F44" s="26"/>
      <c r="G44" s="26"/>
      <c r="H44" s="48">
        <f t="shared" si="5" ref="H44:H46">+VLOOKUP($B44,$B$18:$H$39,7,0)</f>
        <v>0</v>
      </c>
      <c r="I44" s="33"/>
    </row>
    <row r="45" spans="2:9" ht="15">
      <c r="B45" s="46" t="s">
        <v>62</v>
      </c>
      <c r="C45" s="47" t="str">
        <f t="shared" si="4"/>
        <v>MURO DE CONCRETO</v>
      </c>
      <c r="D45" s="26"/>
      <c r="E45" s="32"/>
      <c r="F45" s="26"/>
      <c r="G45" s="26"/>
      <c r="H45" s="48">
        <f t="shared" si="5"/>
        <v>0</v>
      </c>
      <c r="I45" s="33"/>
    </row>
    <row r="46" spans="2:9" ht="15">
      <c r="B46" s="46" t="s">
        <v>70</v>
      </c>
      <c r="C46" s="47" t="str">
        <f t="shared" si="4"/>
        <v>RELLENOS</v>
      </c>
      <c r="D46" s="26"/>
      <c r="E46" s="32"/>
      <c r="F46" s="26"/>
      <c r="G46" s="26"/>
      <c r="H46" s="48">
        <f t="shared" si="5"/>
        <v>0</v>
      </c>
      <c r="I46" s="33"/>
    </row>
    <row r="47" spans="2:9" ht="15">
      <c r="B47" s="34"/>
      <c r="D47" s="35"/>
      <c r="E47" s="36"/>
      <c r="F47" s="37"/>
      <c r="G47" s="19"/>
      <c r="H47" s="38"/>
      <c r="I47" s="33"/>
    </row>
    <row r="48" spans="2:9" ht="14.25" customHeight="1">
      <c r="B48" s="92" t="s">
        <v>7</v>
      </c>
      <c r="C48" s="92"/>
      <c r="D48" s="92"/>
      <c r="E48" s="92"/>
      <c r="F48" s="92"/>
      <c r="G48" s="49" t="s">
        <v>8</v>
      </c>
      <c r="H48" s="50">
        <f>H43+H44+H45+H46</f>
        <v>0</v>
      </c>
      <c r="I48" s="33"/>
    </row>
    <row r="49" spans="2:8" s="39" customFormat="1" ht="12" customHeight="1">
      <c r="B49" s="92" t="str" cm="1">
        <f t="array" ref="B49">+numtext(H50)</f>
        <v>CERO PESOS 00/100 M.N.</v>
      </c>
      <c r="C49" s="92"/>
      <c r="D49" s="92"/>
      <c r="E49" s="92"/>
      <c r="F49" s="92"/>
      <c r="G49" s="49" t="s">
        <v>9</v>
      </c>
      <c r="H49" s="50">
        <f>+ROUND(H48*0.16,2)</f>
        <v>0</v>
      </c>
    </row>
    <row r="50" spans="2:8" s="39" customFormat="1" ht="14.25" customHeight="1">
      <c r="B50" s="92"/>
      <c r="C50" s="92"/>
      <c r="D50" s="92"/>
      <c r="E50" s="92"/>
      <c r="F50" s="92"/>
      <c r="G50" s="49" t="s">
        <v>10</v>
      </c>
      <c r="H50" s="50">
        <f>+ROUND(H48+H49,2)</f>
        <v>0</v>
      </c>
    </row>
    <row r="51" s="39" customFormat="1" ht="15"/>
  </sheetData>
  <autoFilter ref="B16:H38"/>
  <mergeCells count="14">
    <mergeCell ref="B49:F50"/>
    <mergeCell ref="B48:F48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39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2026-07-29T18:32:28Z</dcterms:modified>
  <cp:category/>
</cp:coreProperties>
</file>