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ropbox\rev-02\"/>
    </mc:Choice>
  </mc:AlternateContent>
  <bookViews>
    <workbookView xWindow="-120" yWindow="-120" windowWidth="29040" windowHeight="15720" activeTab="0"/>
  </bookViews>
  <sheets>
    <sheet name="CATALOGO" sheetId="1" r:id="rId3"/>
  </sheets>
  <definedNames>
    <definedName name="_xlnm._FilterDatabase" localSheetId="0" hidden="1">CATALOGO!$A$16:$H$245</definedName>
    <definedName name="ACCIONENREPORTE">#REF!</definedName>
    <definedName name="Administración_del_gasto_de_operación">#REF!</definedName>
    <definedName name="area">#REF!</definedName>
    <definedName name="_xlnm.Print_Area" localSheetId="0">CATALOGO!$A$1:$G$283</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<sst xmlns="http://schemas.openxmlformats.org/spreadsheetml/2006/main" count="713" uniqueCount="466">
  <si>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</si>
  <si>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</si>
  <si>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</si>
  <si>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</si>
  <si>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</si>
  <si>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</si>
  <si>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</si>
  <si>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</si>
  <si>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</si>
  <si>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</si>
  <si>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</si>
  <si>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</si>
  <si>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</si>
  <si>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</si>
  <si>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</si>
  <si>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</si>
  <si>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</si>
  <si>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</si>
  <si>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</si>
  <si>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</si>
  <si>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</si>
  <si>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</si>
  <si>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M2</t>
  </si>
  <si>
    <t>M3</t>
  </si>
  <si>
    <t>KG</t>
  </si>
  <si>
    <t>M</t>
  </si>
  <si>
    <t>M3/KM</t>
  </si>
  <si>
    <t>PZA</t>
  </si>
  <si>
    <t>A1</t>
  </si>
  <si>
    <t>A7</t>
  </si>
  <si>
    <t>A2</t>
  </si>
  <si>
    <t>A3</t>
  </si>
  <si>
    <t>A4</t>
  </si>
  <si>
    <t>A5</t>
  </si>
  <si>
    <t>A6</t>
  </si>
  <si>
    <t>A8</t>
  </si>
  <si>
    <t>A9</t>
  </si>
  <si>
    <t>A10</t>
  </si>
  <si>
    <t>A11</t>
  </si>
  <si>
    <t>A12</t>
  </si>
  <si>
    <t>CORTE CON DISCO DE DIAMANTE HASTA 1/3 DE ESPESOR DE LA LOSA Y HASTA 3 MM DE ANCHO. INCLUYE: EQUIPO, PREPARACIONES Y MANO DE OBRA. (NORMA S.C.T. N-CSV-CAR-2-02-005/02)</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</si>
  <si>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</si>
  <si>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</si>
  <si>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</si>
  <si>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RELLENO EN CEPAS O MESETAS CON MATERIAL PRODUCTO DE LA EXCAVACIÓN COMPACTADO AL 90% CON COMPACTADOR DE IMPACTO, EN CAPAS NO MAYORES DE 20 CM., INCLUYE: INCORPORACIÓN DE AGUA NECESARIA, MANO DE OBRA, EQUIPO, HERRAMIENTAS Y ACARREOS. VOLUMEN MEDIDO EN SECCIONES.</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</si>
  <si>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</si>
  <si>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SUMINISTRO Y COLOCACIÓN DE TIERRA VEGETAL, INCLUYE: FERTILIZANTE, ENRAIZADOR, AGUA, CARGO DIRECTO POR EL COSTO DE DICHOS MATERIALES, FLETE A OBRA, DESPERDICIO, ACARREO HASTA EL LUGAR DE SU UTILIZACIÓN HASTA 40 METROS, REFERENCIAS PARA DAR ESPESOR DEL PROYECTO, EXTENDIDO, RASTRILLADO, LIMPIEZA Y RETIRO DE SOBRANTES, MANO DE OBRA CON OFICIAL ESPECIALIZADO, AYUDANTE, HERRAMIENTA MENOR, EQUIPO DE SEGURIDAD Y TODO LO NECESARIO PARA SU CORRECTA EJECUCIÓN.</t>
  </si>
  <si>
    <t>LIMPIEZAS</t>
  </si>
  <si>
    <t>BANQUETA DE 10 CM DE ESPESOR, DE CONCRETO PREMEZCLADO F'C=200 KG/CM2, T.M.A. 10 MM, RESISTENCIA A 28 DÍAS, CON MALLA ELECTROSOLDADA 6-6/10-10, ACABADO LAVADO AL 50% CON HIDROLAVADORA, ESPONJA Y MANGUERA, INCLUYE: CIMBRADO, COLADO, VIBRADO, NIVELADO DE CONCRETO, LAVADO EN SUPERFICIE CON GRAVA DE 10 MM  EXPUESTO, TERMINACION DE SUPERFICIE DESLAVADA, DESCIMBRADO, CURADO CON MEMBRANA BASE AGUA, LIMPIEZA DURANTE Y AL FINALIZAR LOS TRABAJOS, MATERIAL, MANO DE OBRA, EQUIPO, HERRAMIENTA Y LO NECESARIO PARA SU CORRECTA EJECUCIÓN.</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</si>
  <si>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</si>
  <si>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SUMINISTRO Y COLOCACIÓN DE POLIDUCTO NARANJA PAD RD-17 DE 2", INCLUYE: MATERIALES, MANO DE OBRA, EQUIPO Y HERRAMIENTA.</t>
  </si>
  <si>
    <t>SUMINISTRO Y COLOCACIÓN DE ANCLA DE CONCRETO PRECOLADA DE 40 X 40 X 120 CM (385KG), REFORZADA CON VARILLAS ROSCADAS DE 3/4", ESTRIBOS DE ALAMBRON DE 1/4"@15CM, EXTENSIÓN DE LA VARILLA DE ROSCA CORRIDA CON VARILLA DE 1/2" EN FORMA DE L, INCLUYE: EXCAVACION, RETIRO DE MATERIAL SOBRANTE FUERA DE LA OBRA, RELLENOS CON MATERIAL DE LUGAR, ACARREOS, MANIOBRAS, MATERIALES, MANO DE OBRA, EQUIPO Y HERRAMIENTA.</t>
  </si>
  <si>
    <t>SUMINISTRO Y COLOCACION DE LUMINARIA TIPO PUNTA POSTE MARCA FORLIGHTING MODELO EUR170W40KBT5EUNVDMNGNA, TECNOLOGÍA LED 100W, CUERPO DE ALUMINIO PLUSLED PURO INYECTADO A PRESIÓN, RECUBIERTOS CON PINTURA TIPO POLIÉSTER APLICADA ELECTROSTÁTICAMENTE PARA MAYOR RESISTENCIA A LA CORROSIÓN. TAPA FABRICADA DE ALUMINIO RECHAZADO Y ANODIZADO. SISTEMA PLUS LED CIRCULAR MARCA CREE CON ÓPTICA Y CURVA DE DISTRIBUCIÓN SIMÉTRICA O ASIMÉTRICA. DRIVER PROGRAMABLE MARCA PHILIPS. POSIBILIDAD DE ATENUACIÓN 0-10V. SUPRESOR DE PICOS DE 10KV. INCLUYE: MATERIALES, ELEVACIONES, CONEXION, MANO DE OBRA, EQUIPO Y HERRAMIENTA.</t>
  </si>
  <si>
    <t>PAVIMENTO DE CONCRETO HIDRÁULICO PREMEZCLADO MR-45, T.M.A. 38 MM A 28 DÍAS, DE 20 CM. DE ESPESOR, ACABADO TEXTURIZADO, INCLUYE: CIMBRA, DESCIMBRA, MATERIALES, ACARREOS, VOLTEADO, VIBRADO, CURADO, MANO DE OBRA, EQUIPO Y HERRAMIENTA. (N·CTR·CAR·1·04·009/06).</t>
  </si>
  <si>
    <t>SUMINISTRO E INSTALACION DE REGISTRO DE CONCRETO PREFABRICADO F'C=200 KG/CM2 PARA ALUMBRADO PUBLICO DE 0.40X0.40X0.60 M CON MARCO Y CONTRAMARCO GALVANIZADO Y TAPA MARCA CENMEX O SIMILAR, INCLUYE: MATERIALES, ACARREOS, HERRAMIENTA Y MANO DE OBRA.</t>
  </si>
  <si>
    <t>SUMINISTRO Y COLOCACIÓN DE POSTE METALICO CONICO CIRCULAR DE 7.00M DE ALTURA FABRICADO EN LAMINA CALIBRE 11, COLOR INDICADO POR LA SUPERVISIÓN, PLACA BASE DE 1/2" DE ESPEDOR. INCLUYE: MATERIALES, MANO DE OBRA, EQUIPO, HERRAMIENTA, CARGA, ACARREO, DESCARGA, EQUIPO Y TODO LO QUE SE REQUIERA PARA LA CORRECTA EJECUCION.</t>
  </si>
  <si>
    <t>SUMINISTRO Y COLOCACIÓN DE ARBOLES TIPO ROSA MORADA, PRIMAVERA, JACARANDA, LLUVIA DE ORO, FICUS Y OTRAS DE 2.00 MT. DE ALTURA. INCLUYE: SU MANTENIMIENTO HASTA SU ENTREGA, ACARREOS, INSTALACIÓN, MANO DE OBRA, HERRAMIENTA.</t>
  </si>
  <si>
    <t>SUMINISTRO Y COLOCACIÓN DE PASTO EN ROLLO, TIPO ALFOMBRA, INCLUYE: SU MANTENIMIENTO HASTA SU ENTREGA, INSTALACIÓN, MANO DE OBRA, HERRAMIENTA, TENDIDO, NIVELADO, ACARREOS, FLETES Y AGUA.</t>
  </si>
  <si>
    <t>DEMOLICIÓN DE ELEMENTOS DE CONCRETO REFORZADO EN CIMENTACIÓN, POR MEDIOS MECÁNICOS, INCLUYE: HERRAMIENTA, MAQUINARIA, EQUIPO, MANO DE OBRA, CORTES, ACARREOS Y RETIRO FUERA DE LA OBRA, LIMPIEZA.</t>
  </si>
  <si>
    <t>HERRERÍA</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</si>
  <si>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</si>
  <si>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CENEFA DE 8 CM DE ESPESOR PROMEDIO A BASE DE CONCRETO F´C=200 KG/CM2., R. N., T.M.A.19 MM. PREMEZCLADO, TIRO DIRECTO, COLOR NEGRO SUPERFICIAL Y ACABADO ESTAMPADO, INCLUYE: CIMBRA, DESCIMBRA, COLADO, DESMOLDANTE, CURADO, MATERIALES, MANO DE OBRA, EQUIPO Y HERRAMIENTA.</t>
  </si>
  <si>
    <t>CIMENTACIÓN</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</si>
  <si>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</si>
  <si>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PLANTILLA DE CONCRETO F'C=100 KG/CM2, TMA=3/4, DE 5.00 CM DE ESPESOR PROMEDIO. INCLUYE: MATERIALES, HERRAMIENTAS, AFINE, NIVELACION, LIMPIEZA, MANO DE OBRA Y ACARREO DE MATERIALES AL SITIO DE SU UTILIZACION.</t>
  </si>
  <si>
    <t>SUMINISTRO Y COLOCACIÓN DE CONCRETO PREMEZCLADO BOMBEABLE F'C=250 KG/CM2, TMA= 3/4, R.N. EN CIMENTACIÓN. INCLUYE: MATERIALES, BOMBEO, TENDIDO, RASTREADO, VIBRADO, NIVELACIÓN, LIMPIEZA, PRUEBAS DE RESISTENCIA, CURADO CON CURACRETO, DESPERDICIO, MANO DE OBRA, EQUIPO, HERRAMIENTA.</t>
  </si>
  <si>
    <t>IMPERMEABILIZACIÓN DE CIMENTACIÓN (DALAS, ZAPATAS, MUROS, ETC.), CON VAPORTITE 550 A 2 MANOS, INCLUYE: MANO DE OBRA, MATERIAL, HERRAMIENTA, DESPERDICIOS, ACARREO DEL MATERIAL AL SITIO DE UTILIZACIÓN.</t>
  </si>
  <si>
    <t>MUROS DE MAMPOSTERÍA</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</si>
  <si>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</si>
  <si>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MURO TIPO TEZÓN DE 28 CM DE ESPESOR, DE TABICÓN SOLIDO 11 X 14 X 28 CM, ASENTADO CON MEZCLA CEMENTO ARENA 1:4 ACABADO COMÚN, INCLUYE: MATERIALES, MANO DE OBRA, ACARREOS DE MATERIALES A SITIO DE UTILIZACIÓN, EQUIPO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</si>
  <si>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</si>
  <si>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CIMBRA ACABADO COMUN EN LOSAS A BASE DE CHAROLA DE LAMINA, DE 0.00 A 4.50 MTS DE ALTURA.  INCLUYE: ANDAMIOS, MATERIALES, ACARREOS, CORTES, DESPERDICIOS, HABILITADO, CIMBRADO, DESCIMBRADO, MANO DE OBRA, EQUIPO,HERRAMIENTA Y TODO LO NECESARIO PARA SU CORRECTA EJECUCIÓN.</t>
  </si>
  <si>
    <t>CIMBRA EN TRABES ACABADO APARENTE UTILIZANDO CIMBRAPLAY DE 19 MM, DE 0.00 A 4.50 MTS DE ALTURA. INCLUYE: PUNTALES METALICOS, ANDAMIOS, MATERIALES, ACARREOS, CORTES, DESPERDICIOS, HABILITADO, CIMBRADO, DESCIMBRADO, MANO DE OBRA, EQUIPO,HERRAMIENTA Y TODO LO NECESARIO PARA SU CORRECTA EJECUCIÓN.</t>
  </si>
  <si>
    <t>CIMBRA DE MADERA CON ACABADO COMÚN EN PERALTES EN FRONTERA DE LOSAS HASTA 35 CM., DE ALTURA., INCLUYE: CIMBRADO, HERRAMIENTAS, DESCIMBRADO, LIMPIEZA, MATERIAL Y MANO DE OBRA.</t>
  </si>
  <si>
    <t>MALLA ELECTROSOLDADA 6X6-10/10 COMO REFUERZO EN LOSAS DE CONCRETO, INCLUYE: HABILITADO, DESPERDICIOS, TRASLAPES, MATERIAL DE FIJACIÓN, ANDAMIOS, HERRAMIENTA Y ACARREO DEL MATERIAL AL SITIO DE SU COLOCACIÓN.</t>
  </si>
  <si>
    <t>SUMINISTRO Y COLOCACIÓN DE CASETÓN POLIESTIRENO PARA ALIGERAMIENTO DE LOSAS CUALQUIER MEDIDA (DENSIDAD 10), INCLUYE: MATERIALES, ELEVACIONES, MATERIAL PARA SOPORTE Y/O ANCLAJE, MANO DE OBRA Y HERRAMIENTA.</t>
  </si>
  <si>
    <t>SUMINISTRO Y COLOCACIÓN DE CONCRETO PREMEZCLADO BOMBEABLE F'C=250 KG/CM2, T.M.A.= 3/4, R.N. EN ESTRUCTURAS. INCLUYE: BOMBEO, TENDIDO, RASTREADO, VIBRADO, NIVELACIÓN, HERRAMIENTAS, LIMPIEZA, PRUEBAS DE RESISTENCIA, CURADO CON CURACRETO, DESPERDICIO Y MANO DE OBRA.</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</si>
  <si>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</si>
  <si>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</si>
  <si>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</si>
  <si>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</si>
  <si>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</si>
  <si>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ENTORTADO DE JALCRETO BOMBEABLE  F´C= 150kG/CM2, DE 10 CM. DE ESPESOR PROMEDIO, PARA NIVELAR EL  ENTREPISO, ACABADO APALILLADO, PARA RECIBIR PISO  INCLUYE: MATERIALES, BOMBA, NIVELACION, ELEVACIONES, DESPERDICIOS, HERRAMIENTAS, LIMPIEZA, MANO DE OBRA Y ACARREOS DE MATERIALES A LUGAR DE SU COLOCACION. EN CUALQUIER NIVEL.</t>
  </si>
  <si>
    <t>SUMINISTRO E INSTALACIÓN DE LADRILLO DE AZOTEA CON MEDIDAS  DE 17 X 17 CMS ASENTADO CON MORTERO CEMENTO-ARENA 1:4, INCLUYE:  MATERIALES, ACARREOS, ELEVACIÓN, CORTES, DESPERDICIOS, TRASLAPES, MANO DE OBRA. EQUIPO Y HERRAMIENTA.</t>
  </si>
  <si>
    <t>SUMINISTRO E INSTALACIÓN  DE ZAVALETA CON LADRILLO DE AZOTEA 17 X 17 CM,  ASENTADO CON MORTERO CEMENTO-ARENA 1:4, INCLUYE:  MATERIALES, ACARREOS, ELEVACIÓN, CORTES, DESPERDICIOS, TRASLAPES, MANO DE OBRA. EQUIPO Y HERRAMIENTA</t>
  </si>
  <si>
    <t>LECHADA SOBRE LADRILLO DE AZOTEA CON SISTEMA A BASE DE POLVO ARENA RIO-CEMENTO BLANCO-SELLADOR EN PROPORCION DE 3:4:1. INCLUYE: PREPARACION DE LA SUPERFICIE, ACARREOS, MATERIAL Y MANO DE OBRA.</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</si>
  <si>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</si>
  <si>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</si>
  <si>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SUMINISTRO Y COLOCACIÓN DE MEMBRANA DE PLÁSTICO NEGRO (LDPE) CALIBRE 600, EN CIMENTACIÓN, INCLUYE: TRAZO, CORTES, DESPERDICIOS, ACARREOS, MANO DE OBRA, FIJACIÓN Y TODO LO NECESARIO PARA SU CORRECTA INSTALACIÓN.</t>
  </si>
  <si>
    <t>IMPERMEABILIZACIÓN</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</si>
  <si>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</si>
  <si>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DRENAJE PLUVIAL</t>
  </si>
  <si>
    <t>TRAZO Y NIVELACIÓN, CON MEDIOS TOPOGRÁFICOS, DE LÍNEA DE TUBERÍA. INCLUYE; MANO DE OBRA, EQUIPO, HERRAMIENTA Y TODO LO NECESARIO PARA SU CORRECTA EJECUCIÓN</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</si>
  <si>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</si>
  <si>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NIVELACIÓN Y COMPACTACIÓN DEL FONDO DE LA EXCAVACIÓN CON BAILARINA, INCLUYE: MATERIAL, MANO DE OBRA, EQUIPO Y HERRAMIENTA.</t>
  </si>
  <si>
    <t>PLANTILLA APISONADA AL 85% PROCTOR EN ZANJA CON MATERIAL PRODUCTO DE BANCO. INCLUYE: MATERIAL, MANO DE OBRA, EQUIPO Y HERRAMIENTA.</t>
  </si>
  <si>
    <t>SUMINISTRO Y COLOCACIÓN DE COLADERA DE PRETIL, HELVEX MOD 4954; INCLUYE: MATERIALES, MANO DE OBRA, HERRAMIENTA, FIJACIONES, CONEXIONES.</t>
  </si>
  <si>
    <t>SUMINISTRO Y COLOCACIÓN DE REJILLA PREFABRICADA 6-20-40 MARCA NAPRESA A BASE DE MÓDULO SÓLIDO DE CONCRETO ARMADO, INCLUYE: ACARREOS, MATERIALES, MANO DE OBRA, HERRAMIENTA.</t>
  </si>
  <si>
    <t>DRENAJE SANITARIO</t>
  </si>
  <si>
    <t>SUMINISTRO E INSTALACIÓN DE TUBERÍA PVC DE 2" (51MM) DE DIÁMETRO, CON NORMA MEXICANA NMX-E-199/1. INCLUYE: HERRAMIENTA, MANO DE OBRA, CONEXIONES, ACCESORIOS, EQUIPO Y TODO LO NECESARIO PARA SU CORRECTA EJECUCIÓN.</t>
  </si>
  <si>
    <t>AGUA POTABLE</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</si>
  <si>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</si>
  <si>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</si>
  <si>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</si>
  <si>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t>
  </si>
  <si>
    <t>SUMINISTRO Y COLOCACIÓN DE VÁLVULA DE GLOBO DE 1 1/2" DE TUBERÍA DE POLIPROPILENO COPOLÍMERO RANDOM (TUBOPLUS O SIMILAR) . INCLUYE: MATERIAL, MANO DE OBRA, EQUIPO Y HERRAMIENTA.</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</si>
  <si>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</si>
  <si>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</si>
  <si>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</si>
  <si>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</si>
  <si>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</si>
  <si>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ACABADOS</t>
  </si>
  <si>
    <t>SUMINISTRO Y COLOCACIÓN DE AZULEJO SPA DE 30X60 CM. COLOR WHITE GLOSSY, MARCA INTERCERAMIC. INCLUYE: HERRAMIENTA, MATERIALES, MANO DE OBRA, EQUIPO Y TODO LO NECESARIO PARA SU CORRECTA INSTALACIÓN.</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</si>
  <si>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</si>
  <si>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</si>
  <si>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CHUPON ANGER PARA LAVABO,INCLUYE: MATERIALES, MANO DE OBRA, EQUIPO Y HERRAMIENTA.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</si>
  <si>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</si>
  <si>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</si>
  <si>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</si>
  <si>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</si>
  <si>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</si>
  <si>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</si>
  <si>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PAPEL HIGIÉNICO, MODELO AE25000 FUTURA, DE ACERO INOXIDABLE O SIMILAR INCLUYE: MATERIAL, MANO DE OBRA, EQUIPO Y HERRAMIENTA.</t>
  </si>
  <si>
    <t xml:space="preserve"> PZA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</si>
  <si>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</si>
  <si>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</si>
  <si>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SUMINISTRO E INSTALACIÓN DE CUBIERTA DE SUPERFICIE SOLIDA TIPO CORIAN COLOR BLANCO, CON MEDIDAS DE 4.12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</si>
  <si>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Y COLOCACIÓN DE BASURERO MODELO FUTURA BG88214 COLOR NEGRO MARCA JOFEL O SIMILAR, INCLUYE: COLOCACIÓN, ACARREOS, MANO DE OBRA, EQUIPO DE PROTECCIÓN PERSONAL Y TODO LO NECESARIO PARA SU CORRECTA EJECUCIÓN.</t>
  </si>
  <si>
    <t>CARPINTERIA</t>
  </si>
  <si>
    <t>SUMINISTRO Y COLOCACIÓN DE MANIJA PARA PUERTAS DE ENTRADA MARCA YALE MOD. SAN CARLOS MX4975, ACABADO NIQUEL SATÍN. INCLUYE: LLAVES, MATERIAL, MANO DE OBRA, EQUIPO Y HERRAMIENTA.</t>
  </si>
  <si>
    <t>SUMINISTRO Y COLOCACIÓN DE MANIJA PARA PUERTAS DE BAÑO MARCA YALE MOD. SAN CARLOS MX4976, ACABADO NIQUEL SATÍN. INCLUYE: LLAVES, MATERIAL, MANO DE OBRA, EQUIPO Y HERRAMIENTA.</t>
  </si>
  <si>
    <t>SUMINISTRO Y COLOCACIÓN DE TOPE DE PUERTA SATINADA, LÍNEA ZAMAK MCA. HERRALUM, MOD. 1159, INCLUYE: CARGO DIRECTO POR EL COSTO DE LOS MATERIALES, QUE INTERVENGAN, FLETE A OBRA, ACARREO AL SITIO DE SU UTILIZACIÓN, MANO DE OBRA, EQUIPO Y HERRAMIENTA.</t>
  </si>
  <si>
    <t>A13</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</si>
  <si>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</si>
  <si>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</si>
  <si>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</si>
  <si>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A19</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</si>
  <si>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</si>
  <si>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</si>
  <si>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</si>
  <si>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E INSTALACIÓN DE CONECTOR JACK ESTILO 110 (DE IMPACTO), TIPO KEYSTONE, CATEGORÍA 6, DE 8 POSICIONES Y 8 CABLES, COLOR AZUL, INCLUYE: MATERIALES, MANO DE OBRA, HERRAMIENTA Y TODO LO NECESARIO PARA LA CORRECTA INSTALACIÓN.</t>
  </si>
  <si>
    <t>SUMINISTRO Y COLOCACION DE PATCH CORD CAT 6 DE 5 FT COLOR AZUL, INCLUYE: SUMINISTRO, INSTALACIÓN, MATERIALES, MANO DE OBRA, HERRAMIENTA Y EQUIPO.</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</si>
  <si>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</si>
  <si>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</si>
  <si>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A20</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</si>
  <si>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2.40 M DE ALTO, CON ANTE PECHO DE 0.60 M Y VANO LIBRE DE 2.40 M, DE 0.80  M DE ANCHO. INCLUYE: MATERIAL, MANO DE OBRA, EQUIPO Y HERRAMIENTA.</t>
  </si>
  <si>
    <t>REGISTRO SANITARIO DE 0.60 X 0.40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</si>
  <si>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E INSTALACIÓN DE TUBERÍA DE POLIPROPILENO COPOLÍMERO RANDOM (TUBOPLUS O SIMILAR) DE 3/4" (19MM) DE DIÁMETRO, CON NORMA NMX-E-226/2 CNCP. INCLUYE: HERRAMIENTAS, CONEXIONES, EQUIPO, MANO DE OBRA Y TODO LO NECESARIO PARA SU CORRECTA EJECUCIÓN.</t>
  </si>
  <si>
    <t>A14</t>
  </si>
  <si>
    <t>A15</t>
  </si>
  <si>
    <t>A16</t>
  </si>
  <si>
    <t>A17</t>
  </si>
  <si>
    <t>A18</t>
  </si>
  <si>
    <t>A21</t>
  </si>
  <si>
    <t>RETIRO DE ENJARRES EN MUROS Y BÓVEDAS POR MEDIOS MANUALES CON UN ESPESOR DE HASTA 4CM, EL CONCEPTO INCLUYE: ACARREO DEL MATERIAL PRODUCTO DE LA DEMOLICIÓN HASTA 20M DE DISTANCIA PRIMER ESTACIÓN, ESCALERAS, ANDAMIOS, HERRAMIENTAS, Y MANO DE OBRA.</t>
  </si>
  <si>
    <t>DESCONEXIONES Y DESMONTAJE DE CONTACTOS Y APAGADORES ELÉCTRICOS. INCLUYE: ACARREOS, MANO DE OBRA Y HERRAMIENTA.</t>
  </si>
  <si>
    <t>DESMANTELAMIENTO Y RETIRO DE LUMINARIAS POR MEDIOS MANUALES, SIN RECUPERACIÓN; INCLUYE: MANO DE OBRA ,EQUIPO, ACARREOS AL PUNTO DE ACOPIO Y POSTERIOR RETIRO,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</si>
  <si>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</si>
  <si>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CASTILLO DE CONCRETO K-1 F'C=200 KG/CM2, T.M.A.=3/4", CON SECCIÓN DE 20 X 20 CM, PARA MURO, ARMADA CON 4 VARILLAS DEL # 4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</si>
  <si>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SUMINISTRO E INSTALACIÓN DE CELOTEX DE 1/2" DE ESP., PARA JUNTA DE DILATACIÓN. INCLUYE: ACARREOS, ELEVACIONES HASTA 4.5M, MATERIALES, CORTES, DESPERDICIOS, MANO DE OBRA Y HERRAMIENTA</t>
  </si>
  <si>
    <t>ESTRUCTURA</t>
  </si>
  <si>
    <t>CUBIERTA Y RAMPA</t>
  </si>
  <si>
    <t xml:space="preserve">SUMINISTRO E INSTALACIÓN DE ANCLA DE ACERO A-36 DE 5/8" X 0.34 M. DE DESARROLLO CON TUERCA Y CONTRATUERCA, INCLUYE: MATERIALES, MANO DE OBRA, EQUIPO, HERRAMIENTA Y TODO LO NECESARIO PARA SU CORRECTA EJECUCION. </t>
  </si>
  <si>
    <t>SUMINISTRO E INSTALACIÓN DE CUBIERTA DE LÁMINA MULTYTECHO DE 1 1/2" CAL. 26/26, INCLUYE: ACARREOS, ELEVACIONES, FIJACIÓN, TAPAJUNTAS, MANO DE OBRA, EQUIPO, HERRAMIENTA Y TODO LO NECESARIO PARA SU CORRECTA EJECUCION.</t>
  </si>
  <si>
    <t>SUMINISTRO, HABILITADO, FABRICACION Y COLOCACION DE TAPAGOTERO  FABRICADO EN LAMINA CAL. 22 DE 30 CMS DE DESARROLLO EN PERFIL, FIJADA A ESTRUCTURA CON PIJAS AUTOTALADRANTES 1/4" CON ARANDELAS DE NEOPRENO, INCLUYE: MATERIAL, HERRAMIENTA, EQUIPO, CORTES, DESPERDICIOS, ACARREOS, ELEVACIONES, SOLDADURA, GENERADOR, ANDAMIAJE, DESPERDICIOS, RESANE CON PASTA AUTOMOTRIZ EN UNIONES, PRIMARIO BASE Y MANO DE OBRA ESPECIALIZADA.</t>
  </si>
  <si>
    <t>SUMINISTRO, HABILITADO, FABRICACION Y COLOCACION DE CANALÓN  FABRICADO EN LAMINA GALVANIZADA CAL. 26,  DE 95 CMS DE DESARROLLO EN PERFIL, INCLUYE: MATERIAL, HERRAMIENTA, EQUIPO, CORTES, DESPERDICIOS, ACARREOS, ELEVACIONES, SOLDADURA, GENERADOR, ANDAMIAJE, DESPERDICIOS, RESANE CON PASTA AUTOMOTRIZ EN UNIONES, PRIMARIO BASE Y MANO DE OBRA ESPECIALIZADA.</t>
  </si>
  <si>
    <t>SUMINISTRO, HABILITADO, FABRICACION Y COLOCACION DE MOLDURA  BOTAGUAS FABRICADO EN LAMINA PINTRO CAL. 26 DE 40 CMS DE DESARROLLO EN PERFIL, FIJADO CON PIJA GALVANIZADA DE 1/4" CON ARANDELA DE NEOPRENO Y TAQUETE A CADA 50 CMS, INCLUYE: MATERIAL, HERRAMIENTA, EQUIPO, CORTES, DESPERDICIOS, ACARREOS, ELEVACIONES, SOLDADURA, GENERADOR, ANDAMIAJE, DESPERDICIOS, RESANE CON PASTA AUTOMOTRIZ EN UNIONES, PRIMARIO BASE Y MANO DE OBRA ESPECIALIZADA.</t>
  </si>
  <si>
    <t>INSTALACIÓN HIDROSANITARIA</t>
  </si>
  <si>
    <t>RELLENO ACOSTILLADO EN CEPAS O MESETAS CON MATERIAL DE BANCO COMPACTADO AL 90% MÍNIMO DE SU P.V.S.M. EN CAPAS NO MAYORES DE 20 CM, INCLUYE: INCORPORACIÓN DE AGUA NECESARIA, COMPACTACIÓN CON PISÓN, MANO DE OBRA, HERRAMIENTAS Y ACARREOS.</t>
  </si>
  <si>
    <t>SUMINISTRO E INSTALACIÓN DE TUBERÍA PVC DE 4" (100MM) DE DIÁMETRO, CON NORMA MEXICANA NMX-E-199/1. INCLUYE: HERRAMIENTA, MANO DE OBRA, CONEXIONES, ACCESORIOS, EQUIPO Y TODO LO NECESARIO PARA SU CORRECTA EJECUCIÓN.</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</si>
  <si>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</si>
  <si>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</si>
  <si>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Y COLOCACIÓN DE VÁLVULA DE GLOBO DE 1 1/4"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</si>
  <si>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</si>
  <si>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SUMINISTRO Y COLOCACIÓN DE TUBERIA CONDUIT METÁLICA GALVANIZADA DE 3/4" DE PARED DELGADA, INCLUYE: MATERIALES, CORTES, DESPERDICIOS, COPLE, CONEXIÓNES, MANO DE OBRA, EQUIPO, ANDAMIOS, HERRAMIENTA, A CUALQUIER NIVEL.</t>
  </si>
  <si>
    <t>ESTAMPADO DE LOGOTIPO DE DISCAPACITADOS EN RAMPA PEATONAL, INCLUYE: MOLDE DE NEOPRENO, DESMOLDANTE, SELLADOR, MANO DE OBRA Y HERRAMIENTA.</t>
  </si>
  <si>
    <t>BASE HIDRAULICA DE 100% PRODUCTO DE TRITURACION, ESPESOR DE 20 CM. DE ESPESOR COMPACTADA AL 100% AASTHO MODIFICADA (CONFORME A LAS NORMAS DE CONSTRUCCIÓN DE LA S.C.T.) INCLUYE: MATERIALES, AGUA, MANO DE OBRA, EQUIPO PARA MEZCLADO DE MATERIALES, EXTENDIDO, CONFORMACIÓN, COMPACTACIÓN Y DESPERDICIOS. VOLUMEN MEDIDO COMPACTO Y LA NORMA S. C. T. N-CSV-CAR-4-02-004/03, I. Y J., DONDE SE REQUIERA POR ASI INDICARLO EL ESTUDIO DE MECANICA DE SUELOS, P.U.O.T.</t>
  </si>
  <si>
    <t>GUARNICIÓN TIPO "L" EN SECCIÓN 35-20X45 Y CORONA DE 15 CM. DE ALTURA POR 12X15 CM, DE CONCRETO PREMEZCLADO F'C=250 KG/CM2., T.M.A. 19 MM., R.N., INCLUYE: CIMBRA, DESCIMBRA, COLADO, MATERIALES, DESPERDICIOS, CURADO, MANO DE OBRA, EQUIPO Y HERRAMIENTA.</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</si>
  <si>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</si>
  <si>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</si>
  <si>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SUMINISTRO Y COLOCACION DE PLANTAS ARBUSTIVAS: DURANTA, LAUREL, BUGAMBILIA Y OTRAS ESPECIES DE 0.6 MT. DE ALTURA. INCLUYE: SU MANTENIMIENTO HASTA SU ENTREGA, ACARREOS, INSTALACIÓN, MANO DE OBRA, HERRAMIENTA.</t>
  </si>
  <si>
    <t>A7.1</t>
  </si>
  <si>
    <t>A7.2</t>
  </si>
  <si>
    <t>A8.1</t>
  </si>
  <si>
    <t>A8.2</t>
  </si>
  <si>
    <t>A8.3</t>
  </si>
  <si>
    <t>SIOP-E-SMAFINEDUC-OB-LP-0521-2026</t>
  </si>
  <si>
    <t>SUMINISTRO Y COLOCACIÓN DE TUBERÍA PVC CONDUIT PESADO DE 3/4'', INCLUYE: CONEXIONES, CORTES, DESPERDICIOS, MANO DE OBRA, EQUIPO Y MATERIALES.</t>
  </si>
  <si>
    <t>CIMBRA EN ACABADO CÓMUN A BASE DE TRIPLAY DE 19 MM, BARROTES, DUELAS, POLINES, CHAFLANES, DESMOLDANTE, SUMINISTROS, ACARREOS, HABILITADO, CIMBRADO, DESCIMBRADO, DESPERDICIOS, MANO DE OBRA, EQUIPO, HERRAMIENTA Y TODO LO NECESARIO PARA SU CORRECTA EJECUCIÓN.</t>
  </si>
  <si>
    <t>CIMBRA DE MADERA, ACABADO APARENTE, EN MURO DE CONTENCIÓN, CON CIMBRAPLAY DE 16 MM., INCLUYE: DESPERDICIO, HABILITADO, CIMBRADO Y DESCIMBRA, NIVELACIÓN, PLOMEO, MATERIALES, MANO DE OBRA, HERRAMIENTA, ACARREO DEL MATERIAL DENTRO Y FUERA DE LA OBRA.</t>
  </si>
  <si>
    <t>SUMINISTRO Y COLOCACIÓN DE BARRAS DE AMARRE CON VARILLA CORRUGADA DE 5/8" DE DIAMETRO Y 70 CM DE DESARROLLO A CADA 40 CM DE SEPARACION. INCLUYE: MATERIAL, DESPERDICIO, CORTES, COLOCACION, HERRAMIENTA Y ACARREOS.</t>
  </si>
  <si>
    <t>SUMINISTRO Y COLOCACIÓN DE LUMINARIA LED DE EMERGENCIA MARCA PHILLIPS O SIMILAR, MOD. LEDR1W5, 2W, 120-277V. INCLUYE: MATERIALES, ACCESORIOS, MANO DE OBRA, EQUIPO, HERRAMIENTA..</t>
  </si>
  <si>
    <t>SEÑALETICA</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</si>
  <si>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</si>
  <si>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</si>
  <si>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A22</t>
  </si>
  <si>
    <t>RAZÓN SOCIAL DEL CONTRATISTA:</t>
  </si>
  <si>
    <t>E2</t>
  </si>
  <si>
    <t>PRECIO UNITARIO ($) PROPUESTO</t>
  </si>
  <si>
    <t>PRECIO UNITARIO ($) 
PROPUESTO CON LETRA</t>
  </si>
  <si>
    <t>Construcción de estacionamiento, rampas, banquetas, andador y servicios en planta baja. Urgencias Hospital Escuela Universidad de Guadalajara Nuevo Hospital Civil de Guadalajara Dr. Juan I. Menchaca, en el municipio de Guadalajara, Jalisco.</t>
  </si>
  <si>
    <t>TRAZO Y NIVELACION, INCLUYE: CARGO DIRECTO POR EL COSTO DE LOS MATERIALES Y MANO DE OBRA QUE INTERVENGAN, LOCALIZACION GENERAL, LOCALIZACION DE ENTRE-EJES, SEÑALAMIENTOS, ESTACADO, BANCOS DE NIVEL, MOJONERAS, LIMPIEZA Y RETIRO DE SOBRANTES FUERA DE OBRA, EQUIPOS DE SEGURIDAD, INSTALACIONES ESPECIFICAS, DEPRECIACION Y DEMAS DERIVADOS DEL USO DE HERRAMIENTA Y EQUIPO. A EJES EN DESPLANTE DE EDIFICIOS CON EQUIPO TOPOGRAFICO.</t>
  </si>
  <si>
    <t>DEMOLICIÓN DE PAVIMENTO EXISTENTE, CONCRETO, ASFALTO, EMPEDRADO, ZAMPEADO, ADOQUIN, ETC., INCLUYE: RETIRO DEL MATERIAL A BANCO DE OBRA INDICADO POR SUPERVISIÓN, MANO DE OBRA, EQUIPO Y HERRAMIENTA.</t>
  </si>
  <si>
    <t>DEMOLICIÓN DE CONCRETO SIMPLE EN BANQUETAS, POR MEDIOS MECANICOS, INCLUYE: RETIRO DEL MATERIAL A BANCO DE OBRA INDICADO POR SUPERVISIÓN, ABUNDAMIENTO, MANO DE OBRA, EQUIPO Y HERRAMIENTA.</t>
  </si>
  <si>
    <t>DEMOLICIÓN DE MUROS DE TABIQUE O TABICON A UNA ALTURA DE 0 A 3M, POR MEDIOS MANUALES, SIN DAÑAR LA ESTRUCTURA EN USO; INCLUYE: DELIMITACIÓN DEL ÁREA DE TRABAJO, ANDAMIOS, ACARREOS AL PUNTO DE ACOPIO PARA POSTERIOR RETIRO, MANO DE OBRA, HERRAMIENTA, LIMPIEZA Y LO NECESARIO PARA SU CORRECTA EJECUCIÓN.</t>
  </si>
  <si>
    <t>DEMOLICION EN FORMA MANUAL DE MUROS DE MAMPOSTERÍA, TABICON, TABIQUE DE CON ALTURA MAXIMA DE 4.00 M INCLUYE: ANDAMIOS, CARRETILLEO A CENTRO DE ACOPIO DESTINADO POR LA DEPENDENCIA PARA SU POSTERIOR RETIRO, MANO DE OBRA, EQUIPO Y HERRAMIENTA.</t>
  </si>
  <si>
    <t>RETIRO DE CANCELERÍA, PUERTA Y PROTECCIONES DE HERRERÍA SIN RECUPERACIÓN POR MEDIOS MANUALES, CON HERRAMIENTA DE MANO Y EQUIPO ELÉCTRICO DE CORTE (ESMERIL), EL CONCEPTO INCLUYE: ACARREOS AL PUNTO DE ACOPIO Y RETIRO FUERA DE LA OBRA, ANDAMIOS, MATERIALES, HERRAMIENTA, MANO DE OBRA, LIMPIEZA.</t>
  </si>
  <si>
    <t>AFINE Y CONFORMACIÓN DE TERRENO NATURAL Y/O EN ÁREA DE CORTES, CON UN ESPESOR DE 20 CM, AL 95% PROCTOR MEDIDO COMPACTO, REALIZADO EN FORMA MECÁNICA ESCARIFICADO Y POSTERIOR COMPACTADO CON RODILLO VIBRATORIO, INCLUYE: SUMINISTRO DE AGUA PARA LOGRAR HUMEDAD OPTIMA, EQUIPO MECÁNICO, PRUEBAS DE COMPACTACIÓN, AFINE, NIVELACIÓN, HERRAMIENTAS Y MANO DE OBRA.</t>
  </si>
  <si>
    <t>CIMBRA DE MADERA ACABADO COMUN, EN CIMENTACION, INCLUYE: MATERIALES, ACARREOS, CORTES, HABILITADOS, CIMBRADO DESCIMBRADO, MANO DE OBRA, EQUIPO Y HERRAMIENTA.</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</si>
  <si>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</si>
  <si>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RELLENO EN CEPAS O MESETAS CON MATERIAL DE BANCO COMPACTADO AL 90% PROCTOR CON COMPACTADOR DE IMPACTO, EN CAPAS NO MAYORES DE 20 CM., INCLUYE: INCORPORACIÓN DE AGUA NECESARIA, MANO DE OBRA, EQUIPO Y HERRAMIENTA</t>
  </si>
  <si>
    <t>DALA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</si>
  <si>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</si>
  <si>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 xml:space="preserve">ANCLAJE EPÓXICO DE DALAS A ESTRUCTURA DE CONCRETO EXISTENTE  A BASE DE FESTER CF 1000 O SIMILAR, INCLUYE: PERFORACIÓN DE 1/2" PARA ANCLAJE DE VARILLA DE 3/8" CON ROTOMARTILLO,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</si>
  <si>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CONSIDERANDO 10 CM ANCLADO EN LA LOSA Y DESARROLLO DE 70 CM PARA TRASLAPES, MATERIALES, MANO DE OBRA, EQUIPO, HERRAMIENTA, LIMPIEZA, DESPERDICIOS, ACARREOS. </t>
  </si>
  <si>
    <t>CASTILLO DE CONCRETO K-0 F'C=200 KG/CM2, T.M.A.=3/4", CON SECCIÓN DE 15 X 15 CM, PARA MURO, ARMADA CON 4 VARILLAS DEL # 3 A LO LARGO Y ESTRIBOS DEL NO. 3 @ 20 CM, INCLUYE: ARMADO, COLADO, CURADO, VIBRADO, CIMBRA COMÚN, DESCIMBRA, DESPERDICIOS, TRASLAPES, ESCUADRAS, CRUCE DE VARILLAS CON ELEMENTOS TRANSVERSALES, ANDAMIOS, MANO DE OBRA, HERRAMIENTA Y ACARREO DE MATERIALES AL SITIO DE SUUTILIZACIÓN. A CUALQUIER ALTURA.</t>
  </si>
  <si>
    <t>APLANADO EN MURO, TERMINADO APALILLADO FINO O PULIDO, CON MORTERO CEMENTO-ARENA DE RÍO EN PROP 1:3 , DE 2 CM DE ESPESOR, INCLUYE:  ZARPEO DE MUROS,SUMINISTRO, ELABORACIÓN, MATERIALES, DESPERDICIOS, ANDAMIOS, PLOMEO, NIVELADO , REMATES, LIMPIEZA DEL ÁREA DE TRABAJO, ACARREO, MANO DE OBRA, HERRAMIENTA Y EQUIPO.</t>
  </si>
  <si>
    <t>ELABORACIÓN Y FORJADO DE ESCALON DE 30 CM DE HUELLA Y 16 CM DE PERALTE A BASE DE LADRILLO DE LAMA 7X14X28 ASENTADO CON MORTERO CEMENTO ARENA PROPORCIÓN 1:5. INCLUYE APLANADO DE 2CM DE ESPESOR CON MORTERO CEMENTO ARENA PROPORCIÓN 1:3, CORTE, DESPERDICIOS,MANO DE OBRA Y HERRAMIENTA Y TODO LO NECESARIO PARA SU CORRECTA EJECUCION.</t>
  </si>
  <si>
    <t>APLANADO INTERIOR DE PRETILES CON MORTERO CEMENTO-CAL-ARENA DE RIO EN PROP. 1:2:6 DE 2 CM. DE ESPESOR PROMEDIO, A PLOMO Y REGLA, ACABADO APALILLADO FINO, INCLUYE: ZARPEO DE MUROS, MATERIALES, DESPERDICIOS, HERRAMIENTAS, PLOMEO, NIVELACIÓN, REMATES, LIMPIEZA DEL ÁREA DE TRABAJO Y ACARREO DE MATERIALES AL SITIO DE SU UTILIZACIÓN. A CUALQUIER NIVEL.</t>
  </si>
  <si>
    <t>SUMINISTRO Y COLOCACIÓN DE LOSA ACERO TIPO LOSACERO 25 (2") CALIBRE 22, FIJADA A LA ESTRUCTURA METÁLICA MEDIANTE CONECTORES DE CORTANTE TIPO PERNO NELSON DE 3/4" X 4 1/4", SOLDADOS CON EQUIPO ESPECIALIZADO CONFORME A LAS ESPECIFICACIONES DEL PROYECTO ESTRUCTURAL, INCLUYE: SUMINISTRO DE LOSACERO, CONECTORES TIPO PERNO NELSON, MATERIALES DE FIJACIÓN, SOLDADURA, CORTES, AJUSTES, TRASLAPES, NIVELACIÓN, HABILITADO, MANIOBRAS DE IZAJE Y COLOCACIÓN, EQUIPO, HERRAMIENTA, ANDAMIOS, ACARREOS HORIZONTALES Y VERTICALES HASTA EL SITIO DE SU INSTALACIÓN, LIMPIEZA DEL ÁREA DE TRABAJO, MANO DE OBRA ESPECIALIZADA Y TODO LO NECESARIO PARA SU CORRECTA EJECUCIÓN.</t>
  </si>
  <si>
    <t>SUMINISTRO, FABRICACION Y MONTAJE DE ESTRUCTURA METALICA A BASE DE PERFILES ESTRUCTURALES COMO: PLACA, VIGAS IPR, OC, OR, SO, DEDIFERENTES TAMAÑOS Y CALIBRES, INCLUYE: MATERIALES, HABILITADO, DESPERDICIOS, CORTES, SOLDADURA, PRIMARIO ANTICORROSIVO, TRAZO, GRUA, IZAJE DE MATERIALES AL SITIO DE LA UTILIZACIÓN CON GRÚA DE 170 TON A UNA DISTANCIA DE 90 METROS LINEALES, CONSUMIBLES, ANDAMIOS, EQUIPO, HERRAMIENTAS Y MANO DE OBRA CLASIFICADA.</t>
  </si>
  <si>
    <t>PINTURA DE ESMALTE 100 DE LA MARCA COMEX O SIMILAR, EN ESTRUCTURA METÁLICA HASTA UNA ALTURA DE 6 MTS, APLICADA CON COMPRESORA, A DOS MANOS, INCLUYE: PREPARACIÓN DE LA SUPERFICIE, MATERIALES, MANO DE OBRA, EQUIPO, HERRAMIENTA, COLOCACIÓN DE ANDAMIOS Y ESCALERAS.</t>
  </si>
  <si>
    <t>SUMINISTRO E INSTALACIÓN DE TUBERÍA PVC DE 6" (150MM) DE DIÁMETRO, CON NORMA MEXICANA NMX-E-199/1. INCLUYE: HERRAMIENTA, MANO DE OBRA, CONEXIONES, ACCESORIOS, EQUIPO Y TODO LO NECESARIO PARA SU CORRECTA EJECUCIÓN.</t>
  </si>
  <si>
    <t>SUMINISTRO E INSTALACIÓN CONEXIÓN TIPO CODO DE 90° O 45° DE PVC SANITARIO DE 6” DE DIÁMETRO PARA DRENAJE, INCLUYE: PEGAMENTO, MATERIAL, MATERIALES MENORES, FLETES Y ACARREO DE LOS MATERIALES AL SITIO DE SU INSTALACIÓN Y PRUEBAS (DE ACUERDO A PLANOS DE PROYECTO).</t>
  </si>
  <si>
    <t>SALIDA SANITARIA, DE MUEBLES DE BAÑO, COCINA, A BASE DE TUBERÍA PVC SANITARIO DE 6", 4" Y 2", A CONEXIÓN CON RED SANITARIA PRINCIPAL. INCLUYE: SUMINISTRO, TENDIDO DE TUBERÍA, CODOS DE 90° Y 45°, CRUZ, TEE, YEE; COPLES, PEGAMENTO PVC ALTA PRESIÓN, PRUEBAS, TENDIDO, CORTES, DESPERDICIOS,MANO DE OBRA, HERRAMIENTA Y EQUIPO.</t>
  </si>
  <si>
    <t>SUMINISTRO E INSTALACIÓN DE TUBERÍA PVC SANITARIO S25 DE 6”. INCLUYE: SUMINISTRO, TENDIDO, CORTES, DESPERDICIOS, PEGAMENTO PVC, MANO DE OBRA, HERRAMIENTA Y EQUIPO.</t>
  </si>
  <si>
    <t>SUMINISTRO E INSTALACION DE CODO PVC CEMENTAR SANITARIO DE 2"X 45°, INCLUYE: MATERIALES, PEGAMENTO PVC, MANO DE OBRA, HERRAMIENTA Y EQUIPO.</t>
  </si>
  <si>
    <t>SUMINISTRO E INSTALACION DE CODO PVC CEMENTAR SANITARIO DE 2"X 90°, INCLUYE: MATERIALES, PEGAMENTO PVC, MANO DE OBRA, HERRAMIENTA Y EQUIPO.</t>
  </si>
  <si>
    <t>SUMINISTRO E INSTALACIÓN DE YEE PVC CONEXIÓN CEMENTAR, SANITARIO DE 2"X2". INCLUYE:MATERIALES, MANO DE OBRA, HERRAMIENTA Y EQUIPO.</t>
  </si>
  <si>
    <t>SUMINISTRO E INSTALACIÓN CONEXIÓN TIPO "REDUCCIÓN" DE PVC SANITARIO DE 4" A 2” DE DIÁMETRO PARA DRENAJE, INCLUYE: PEGAMENTO, MATERIAL, MATERIALES MENORES, FLETES Y ACARREO DE LOS MATERIALES AL SITIO DE SU INSTALACIÓN Y PRUEBAS (DE ACUERDO A  PLANOS DE PROYECTO).</t>
  </si>
  <si>
    <t>SUMINISTRO Y COLOCACION DE APAGADOR SENCILLO CATALOGO 25101-30 COLOR BLANCO SERIE 25 MARCA SIMON. INCLUYE: PLACA DE 1, 2, O 3 VENTANAS, MANO DE OBRA, ACARREOS, HERRAMIENTA, DESPERDICIOS, LIMPIEZA Y TODO LO NECESARIO PARA SU CORRECTA INSTALACION.</t>
  </si>
  <si>
    <t>SUMINISTRO E INSTALACIÓN DE LUMINARIA TIPO SPOT DOWNLIGTH EMPOTRABLE LED PARA PLAFÓN MARCA TECNOLITE, DE 24W, 127V, INCLUYE: ACCESORIOS, MANO DE OBRA, EQUIPO Y HERRAMIENTA.</t>
  </si>
  <si>
    <t>SUMINISTRO Y COLOCACIÓN DE LUMINARIA A PRUEBA DE VAPOR DE TUBOS LED MARCA TECNOLITE, MOD. OPORTO IV, 1.27M DE LONGITUD, 2X18W, 127-220V. INCLUYE: FOCOS, ACCESORIOS, MANO DE OBRA, EQUIPO, HERRAMIENTA..</t>
  </si>
  <si>
    <t>SUMINISTRO Y COLOCACIÓN DE TUBERIA CONDUIT METÁLICA GALVANIZADA DE 1/2" PARED DELGADA , INCLUYE: MATERIALES, CORTES, DESPERDICIOS, ROSCADO, COPLE, CONEXIÓN, MANO DE OBRA, EQUIPO, ANDAMIOS, HERRAMIENTA, A CUALQUIER NIVEL.</t>
  </si>
  <si>
    <t>SUMINISTRO E INSTALACIÓN DE CABLE VINANEL XXI THW-LS 600 V. 90°, MARCA CONDUMEX O SIMILAR, CAL. 14, INCLUYE: DESPERDICIOS, MATERIALES MENORES, HERRAMIENTA, CONEXIONES, MANO DE OBRA ESPECIALIZADA, LIMPIEZA DEL ÁREA DE TRABAJO, PRUEBAS Y ACARREO AL SITIO DE SU COLOCACIÓN.</t>
  </si>
  <si>
    <t>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t>
  </si>
  <si>
    <t>SUMINISTRO Y COLOCACIÓN DE PISO DE PORCELANATO 60X60, RECTIFICADO, MOD. BERLIN COLOR BCO.,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</si>
  <si>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BERLIN COLOR BCO.,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</si>
  <si>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APLICACIÓN DE PINTURA BLANCA MATE ANTIBACTERIAL MARCA SHERWIN WILLIAMS COLOR BLANCO, SOBRE MUROS APLANADOS,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</si>
  <si>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A DOS MANOS, INCLUYE: PREPARACIÓN DE LA SUPERFICIE, APLICACIÓN DE SELLADOR, MATERIALES, MANO DE OBRA, ANDAMIOS Y HERRAMIENTA.</t>
  </si>
  <si>
    <t>SUMINISTRO Y COLOCACIÓN DE CESPOL PARA LAVABO ACABADO CROMO MARCA URREA CODIGO 207 O SIMILAR, INCLUYE: MATERIALES, MANO DE OBRA, EQUIPO Y HERRAMIENTA.</t>
  </si>
  <si>
    <t>SUMINISTRO Y COLOCACION DE LAVABO CON PEDESTAL, MARCA URREA, MODELO ORION NEO, COLOR BLANCO, INCLUYE: INSTALACIÓN, MANO DE OBRA, EQUIPO Y HERRAMIENTA.</t>
  </si>
  <si>
    <t>SUMINISTRO Y COLOCACIÓN DE VENTANAL PRINCIPAL A BASE DE ALUMINIO DE 3" COLOR GRIS EUROPA DE 0.70 M DE ANCHO POR 0.50 M DE ALTO DIVIDIDO EN 1 PIEZAS,CON CRISTAL LAMINADO Y TEMPLADO DE 9MM; INCLUYE: BISAGRAS HIDRÁULICAS RYOBI Y KIT DE HERRAJES, CORTES, PERFILES, ELEMENTOS DE FIJACIÓN, MATERIALES, MANO DE OBRA ESPECIALIZADA, EQUIPO Y HERRAMIENTA.</t>
  </si>
  <si>
    <t>SUMINISTRO Y COLOCACIÓN DE VENTANAL PRINCIPAL A BASE DE ALUMINIO DE 3" COLOR GRIS EUROPA DE 0.68 M DE ANCHO POR 0.50 M DE ALTO DIVIDIDO EN 1 PIEZAS,CON CRISTAL LAMINADO Y TEMPLADO DE 9MM; INCLUYE: BISAGRAS HIDRÁULICAS RYOBI Y KIT DE HERRAJES, CORTES, PERFILES, ELEMENTOS DE FIJACIÓN, MATERIALES, MANO DE OBRA ESPECIALIZADA, EQUIPO Y HERRAMIENTA.</t>
  </si>
  <si>
    <t>SUMINISTRO Y COLOCACIÓN DE VENTANAL PRINCIPAL A BASE DE ALUMINIO DE 3" COLOR GRIS EUROPA DE 2.52 M DE ANCHO POR 0.50 M DE ALTO DIVIDIDO EN 1 PIEZAS,CON CRISTAL LAMINADO Y TEMPLADO DE 9MM; INCLUYE: BISAGRAS HIDRÁULICAS RYOBI Y KIT DE HERRAJES, CORTES, PERFILES, ELEMENTOS DE FIJACIÓN, MATERIALES, MANO DE OBRA ESPECIALIZADA, EQUIPO Y HERRAMIENTA.</t>
  </si>
  <si>
    <t>EXCAVACION O CORTE EN CAJA A CIELO ABIERTO DE 0.00 A 2.00 M DE PROFUNDIDAD, EN MATERIAL TIPO I Y II, MEDIDO EN SECCIONES, CON EQUIPO MECANICO, INCLUYE: COLOCACION DEL MATERIAL A UN COSTADO DE LA EXCAVACION, AFINE DE PLANTILLA Y TALUDES, EQUIPO, MANO DE OBRA, EQUIPO Y HERRAMIENTA, MEDIDO EN TERRENO NATURAL POR SECCION SEGUN PROYECTO.</t>
  </si>
  <si>
    <t>SUMINISTRO Y COLOCACION DE CANASTILLA PASAJUNTAS A BASE DE REDONDO LISO DE 46 CM @ 30 CM DE SEPARACIÓN  (LONGITUD DE 1.50M), INCLUYE: FABRICACIÓN DE LA CANASTA EN ALAMBRON EN PATAS, CORTES, DOBLECES, ELECTROSOLDADO DE LA CANASTA, ARMADO DE LA CANASTILLA CON ATIEZADORES EN ALAMBRON, SOLDADO CON SOLDADURA DE ARCO DE BARRAS DE REDONDO LISO GRADO G36 EN EXTREMOS ALTERNOS, DESPERDICIOS, COLOCACIÓN, MANO DE OBRA, EQUIPO HERRAMIENTA Y ACARREOS.</t>
  </si>
  <si>
    <t>SUMINISTRO Y COLOCACION DE TOPE PARA ESTACIONAMIENTO CON MEDIDAS DE 56X15X10CM LARGO-ANCHO-ALTO, INCLUYE: 2 ANCLAS DE 1 1/2" X 25 CM PARA TOPE, ACARREOS, MANO DE OBRA, EQUIPO Y HERRAMIENTA.</t>
  </si>
  <si>
    <t>SUMINISTRO Y COLOCACIÓN DE VARILLA DE TIERRA COOPERWELD DE 5/8" X 3005 MM, INCLUYE: SOLDADURA CADWELL 90, PARTE PROPORCIONAL DE MOLDE, MATERIALES MENORES, MANO DE OBRA Y HERRAMIENTA.</t>
  </si>
  <si>
    <t>SUMINISTRO Y COLOCACIÓN DE BANCA EN LÁMINA MULTIPERFORADORA PARA 3 PERSONAS, MODELO RD-312B INCLUYE: ANCLAJE DE 0.30 X 0.30 X 0.20 M DE CONCRETO HECHO EN OBRA F'C= 200 KG/CM2, ACARREOS, FLETE, MANO DE OBRA, EQUIPO Y HERRAMIENTA.</t>
  </si>
  <si>
    <t>LIMPIEZA GRUESA Y FINA, DURANTE Y AL FINAL DE LOS TRABAJOS, INCLUYE: MANO DE OBRA, EQUIPO Y HERRAMIENTA.</t>
  </si>
  <si>
    <t>IMPERMEABILIZACION DE ELEMENTOS DE CONCRETO CON BARRERA DE VAPOR PARA ELEMENTOS DE CIMENTACION, INCLUYE: MATERIAL, MANO DE OBRA, HERRAMIENTA, DESPERDICIOS Y TODO LO NECESARIO PARA SU CORRECTA EJECUCION.</t>
  </si>
  <si>
    <t>INSTALACIÓN ELECTRICA</t>
  </si>
  <si>
    <t>INSTALACIÓN VOZ Y DATOS</t>
  </si>
  <si>
    <t xml:space="preserve">INSTALACIÓN ALUMBRADO </t>
  </si>
  <si>
    <t xml:space="preserve">VEGETACION </t>
  </si>
  <si>
    <t>ESTACIONAMIENTO</t>
  </si>
  <si>
    <t>TERRACERIAS</t>
  </si>
  <si>
    <t>PAVIMENTO</t>
  </si>
  <si>
    <t>SEÑALAMIENTO HORIZONTAL</t>
  </si>
  <si>
    <t>INSTALACIÓN BAJA TENSIÓN</t>
  </si>
  <si>
    <t>MUEBLES DE BAÑO Y ACCESORIOS</t>
  </si>
  <si>
    <t>A18.1</t>
  </si>
  <si>
    <t>A18.2</t>
  </si>
  <si>
    <t>A18.3</t>
  </si>
  <si>
    <t>MOBILIARIO URBANO</t>
  </si>
  <si>
    <t>A23</t>
  </si>
  <si>
    <t>BANQUETA Y ANDADOR</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</si>
  <si>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</si>
  <si>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</si>
  <si>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</si>
  <si>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</si>
  <si>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</si>
  <si>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</si>
  <si>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</si>
  <si>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</si>
  <si>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</si>
  <si>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</si>
  <si>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</si>
  <si>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</si>
  <si>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</si>
  <si>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</si>
  <si>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</si>
  <si>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</si>
  <si>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</si>
  <si>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</si>
  <si>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</si>
  <si>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</si>
  <si>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</si>
  <si>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</si>
  <si>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</si>
  <si>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</si>
  <si>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</si>
  <si>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</si>
  <si>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</si>
  <si>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</si>
  <si>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</si>
  <si>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</si>
  <si>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</si>
  <si>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</si>
  <si>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</si>
  <si>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</si>
  <si>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</si>
  <si>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</si>
  <si>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</si>
  <si>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</si>
  <si>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</si>
  <si>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</si>
  <si>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</si>
  <si>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</si>
  <si>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</si>
  <si>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</si>
  <si>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</si>
  <si>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</si>
  <si>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</si>
  <si>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</si>
  <si>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</si>
  <si>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</si>
  <si>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</si>
  <si>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</si>
  <si>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</si>
  <si>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</si>
  <si>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</si>
  <si>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</si>
  <si>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</si>
  <si>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</si>
  <si>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</si>
  <si>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</si>
  <si>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</si>
  <si>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</si>
  <si>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</si>
  <si>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</si>
  <si>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</si>
  <si>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</si>
  <si>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</si>
  <si>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</si>
  <si>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</si>
  <si>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</si>
  <si>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</si>
  <si>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</si>
  <si>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</si>
  <si>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</si>
  <si>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</si>
  <si>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</si>
  <si>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</si>
  <si>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</si>
  <si>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</si>
  <si>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</si>
  <si>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</si>
  <si>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</si>
  <si>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</si>
  <si>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</si>
  <si>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</si>
  <si>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</si>
  <si>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</si>
  <si>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</si>
  <si>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</si>
  <si>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</si>
  <si>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</si>
  <si>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</si>
  <si>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</si>
  <si>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</si>
  <si>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</si>
  <si>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</si>
  <si>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</si>
  <si>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</si>
  <si>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</si>
  <si>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</si>
  <si>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</si>
  <si>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</si>
  <si>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</si>
  <si>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</si>
  <si>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</si>
  <si>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</si>
  <si>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</si>
  <si>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</si>
  <si>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</si>
  <si>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</si>
  <si>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</si>
  <si>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</si>
  <si>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</si>
  <si>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</si>
  <si>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</si>
  <si>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</si>
  <si>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</si>
  <si>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</si>
  <si>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</si>
  <si>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</si>
  <si>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</si>
  <si>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</si>
  <si>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</si>
  <si>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</si>
  <si>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</si>
  <si>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</si>
  <si>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</si>
  <si>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</si>
  <si>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</si>
  <si>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</si>
  <si>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</si>
  <si>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</si>
  <si>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</si>
  <si>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</si>
  <si>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</si>
  <si>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</si>
  <si>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</si>
  <si>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</si>
  <si>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</si>
  <si>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</si>
  <si>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</si>
  <si>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</si>
  <si>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</si>
  <si>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</si>
  <si>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</si>
  <si>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</si>
  <si>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</si>
  <si>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</si>
  <si>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</si>
  <si>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</si>
  <si>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</si>
  <si>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</si>
  <si>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</si>
  <si>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</si>
  <si>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</si>
  <si>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</si>
  <si>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</si>
  <si>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</si>
  <si>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</si>
  <si>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</si>
  <si>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</si>
  <si>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</si>
  <si>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</si>
  <si>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</si>
  <si>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</si>
  <si>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</si>
  <si>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</si>
  <si>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</si>
  <si>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</si>
  <si>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</si>
  <si>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</si>
  <si>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</si>
  <si>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</si>
  <si>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</si>
  <si>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</si>
  <si>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</si>
  <si>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</si>
  <si>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</si>
  <si>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</si>
  <si>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</si>
  <si>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</si>
  <si>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</si>
  <si>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</si>
  <si>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</si>
  <si>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</si>
  <si>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</si>
  <si>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</si>
  <si>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</si>
  <si>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</si>
  <si>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</si>
  <si>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</si>
  <si>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</si>
  <si>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</si>
  <si>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</si>
  <si>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</si>
  <si>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</si>
  <si>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</si>
  <si>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CATÁLOGO DE CONCEPTOS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</si>
</sst>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
    <numFmt numFmtId="165" formatCode="&quot;$&quot;#,##0.00"/>
    <numFmt numFmtId="166" formatCode="0.000000"/>
  </numFmts>
  <fonts count="12">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sz val="11"/>
      <color theme="1"/>
      <name val="Calibri "/>
      <family val="2"/>
    </font>
    <font>
      <b/>
      <sz val="11"/>
      <color theme="0"/>
      <name val="Calibri "/>
      <family val="2"/>
    </font>
    <font>
      <b/>
      <sz val="11"/>
      <color theme="1" tint="0.0499899983406067"/>
      <name val="Calibri "/>
      <family val="2"/>
    </font>
    <font>
      <b/>
      <sz val="11"/>
      <color rgb="FF006600"/>
      <name val="Calibri "/>
      <family val="2"/>
    </font>
    <font>
      <sz val="11"/>
      <color rgb="FF006600"/>
      <name val="Calibri "/>
      <family val="2"/>
    </font>
    <font>
      <b/>
      <sz val="11"/>
      <color rgb="FF0000CC"/>
      <name val="Calibri "/>
      <family val="2"/>
    </font>
    <font>
      <sz val="11"/>
      <color rgb="FF0000CC"/>
      <name val="Calibri "/>
      <family val="2"/>
    </font>
  </fonts>
  <fills count="5">
    <fill>
      <patternFill patternType="none"/>
    </fill>
    <fill>
      <patternFill patternType="gray125"/>
    </fill>
    <fill>
      <patternFill patternType="solid">
        <fgColor rgb="FF00953B"/>
        <bgColor indexed="64"/>
      </patternFill>
    </fill>
    <fill>
      <patternFill patternType="solid">
        <fgColor theme="0"/>
        <bgColor indexed="64"/>
      </patternFill>
    </fill>
    <fill>
      <patternFill patternType="solid">
        <fgColor theme="0" tint="-0.249880000948906"/>
        <bgColor indexed="64"/>
      </patternFill>
    </fill>
  </fills>
  <borders count="17">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12">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165" fontId="4" fillId="0" borderId="2" xfId="21" applyNumberFormat="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3" xfId="21" applyFont="1" applyBorder="1" applyAlignment="1">
      <alignment horizontal="center" vertical="top"/>
      <protection/>
    </xf>
    <xf numFmtId="0" fontId="3" fillId="0" borderId="0" xfId="21" applyFont="1" applyAlignment="1">
      <alignment horizontal="center" vertical="center"/>
      <protection/>
    </xf>
    <xf numFmtId="165" fontId="4" fillId="0" borderId="4" xfId="21" applyNumberFormat="1" applyFont="1" applyBorder="1" applyAlignment="1">
      <alignment vertical="top"/>
      <protection/>
    </xf>
    <xf numFmtId="0" fontId="4" fillId="0" borderId="0" xfId="21" applyFont="1" applyAlignment="1">
      <alignment horizontal="center" vertical="top"/>
      <protection/>
    </xf>
    <xf numFmtId="0" fontId="4" fillId="0" borderId="3" xfId="21" applyFont="1" applyBorder="1" applyAlignment="1">
      <alignment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65" fontId="4" fillId="0" borderId="7" xfId="21" applyNumberFormat="1" applyFont="1" applyBorder="1" applyAlignment="1">
      <alignment vertical="top"/>
      <protection/>
    </xf>
    <xf numFmtId="0" fontId="4" fillId="0" borderId="1" xfId="21" applyFont="1" applyBorder="1" applyAlignment="1">
      <alignment horizontal="left" vertical="top"/>
      <protection/>
    </xf>
    <xf numFmtId="165" fontId="4" fillId="0" borderId="1" xfId="21" applyNumberFormat="1" applyFont="1" applyBorder="1" applyAlignment="1">
      <alignment horizontal="center" vertical="top"/>
      <protection/>
    </xf>
    <xf numFmtId="165" fontId="4" fillId="0" borderId="3" xfId="21" applyNumberFormat="1" applyFont="1" applyBorder="1" applyAlignment="1">
      <alignment horizontal="center" vertical="top"/>
      <protection/>
    </xf>
    <xf numFmtId="164" fontId="5" fillId="0" borderId="5" xfId="0" applyNumberFormat="1" applyFont="1" applyBorder="1" applyAlignment="1">
      <alignment horizontal="center" vertical="center"/>
    </xf>
    <xf numFmtId="165" fontId="4" fillId="0" borderId="5" xfId="21" applyNumberFormat="1" applyFont="1" applyBorder="1" applyAlignment="1">
      <alignment horizontal="center" vertical="top"/>
      <protection/>
    </xf>
    <xf numFmtId="2" fontId="3" fillId="0" borderId="0" xfId="21" applyNumberFormat="1" applyFont="1" applyAlignment="1">
      <alignment horizontal="justify" vertical="top"/>
      <protection/>
    </xf>
    <xf numFmtId="165" fontId="3" fillId="0" borderId="0" xfId="21" applyNumberFormat="1" applyFont="1" applyAlignment="1">
      <alignment horizontal="center" vertical="top"/>
      <protection/>
    </xf>
    <xf numFmtId="0" fontId="3" fillId="0" borderId="0" xfId="21" applyFont="1" applyAlignment="1">
      <alignment horizontal="center" vertical="top"/>
      <protection/>
    </xf>
    <xf numFmtId="165" fontId="3" fillId="0" borderId="0" xfId="21" applyNumberFormat="1" applyFont="1" applyAlignment="1">
      <alignment vertical="top"/>
      <protection/>
    </xf>
    <xf numFmtId="0" fontId="4" fillId="0" borderId="0" xfId="21" applyFont="1" applyAlignment="1">
      <alignment vertical="top"/>
      <protection/>
    </xf>
    <xf numFmtId="2" fontId="4" fillId="0" borderId="0" xfId="21" applyNumberFormat="1" applyFont="1" applyAlignment="1">
      <alignment vertical="top"/>
      <protection/>
    </xf>
    <xf numFmtId="165" fontId="4" fillId="0" borderId="0" xfId="21" applyNumberFormat="1" applyFont="1" applyAlignment="1">
      <alignment horizontal="center" vertical="top"/>
      <protection/>
    </xf>
    <xf numFmtId="165" fontId="4" fillId="0" borderId="0" xfId="21" applyNumberFormat="1" applyFont="1" applyAlignment="1">
      <alignment vertical="top"/>
      <protection/>
    </xf>
    <xf numFmtId="49" fontId="6" fillId="2" borderId="8" xfId="22" applyNumberFormat="1" applyFont="1" applyFill="1" applyBorder="1" applyAlignment="1">
      <alignment horizontal="center" vertical="center" wrapText="1"/>
      <protection/>
    </xf>
    <xf numFmtId="49" fontId="6" fillId="2" borderId="9" xfId="22" applyNumberFormat="1" applyFont="1" applyFill="1" applyBorder="1" applyAlignment="1">
      <alignment horizontal="center" vertical="center" wrapText="1"/>
      <protection/>
    </xf>
    <xf numFmtId="2" fontId="6" fillId="2" borderId="9" xfId="22" applyNumberFormat="1" applyFont="1" applyFill="1" applyBorder="1" applyAlignment="1">
      <alignment horizontal="center" vertical="center" wrapText="1"/>
      <protection/>
    </xf>
    <xf numFmtId="165" fontId="6" fillId="2" borderId="9" xfId="22" applyNumberFormat="1" applyFont="1" applyFill="1" applyBorder="1" applyAlignment="1">
      <alignment horizontal="center" vertical="center" wrapText="1"/>
      <protection/>
    </xf>
    <xf numFmtId="165" fontId="6" fillId="2" borderId="10" xfId="22" applyNumberFormat="1" applyFont="1" applyFill="1" applyBorder="1" applyAlignment="1">
      <alignment horizontal="center" vertical="center" wrapText="1"/>
      <protection/>
    </xf>
    <xf numFmtId="49" fontId="4" fillId="0" borderId="0" xfId="21" applyNumberFormat="1" applyFont="1" applyAlignment="1">
      <alignment horizontal="left" vertical="top"/>
      <protection/>
    </xf>
    <xf numFmtId="0" fontId="7" fillId="0" borderId="0" xfId="21" applyFont="1" applyAlignment="1">
      <alignment horizontal="justify" vertical="top"/>
      <protection/>
    </xf>
    <xf numFmtId="2" fontId="3" fillId="0" borderId="0" xfId="21" applyNumberFormat="1" applyFont="1" applyAlignment="1">
      <alignment horizontal="right" vertical="top"/>
      <protection/>
    </xf>
    <xf numFmtId="165" fontId="3" fillId="0" borderId="0" xfId="23" applyNumberFormat="1" applyFont="1" applyBorder="1" applyAlignment="1">
      <alignment horizontal="center" vertical="top"/>
    </xf>
    <xf numFmtId="165" fontId="4" fillId="0" borderId="0" xfId="23" applyNumberFormat="1" applyFont="1" applyBorder="1" applyAlignment="1">
      <alignment vertical="top"/>
    </xf>
    <xf numFmtId="0" fontId="8" fillId="0" borderId="0" xfId="25" applyFont="1" applyAlignment="1">
      <alignment horizontal="justify" vertical="top"/>
      <protection/>
    </xf>
    <xf numFmtId="0" fontId="8" fillId="0" borderId="0" xfId="25" applyFont="1" applyAlignment="1">
      <alignment horizontal="justify" vertical="top" wrapText="1"/>
      <protection/>
    </xf>
    <xf numFmtId="166" fontId="3" fillId="0" borderId="0" xfId="25" applyNumberFormat="1" applyFont="1" applyAlignment="1">
      <alignment horizontal="center" vertical="top" wrapText="1"/>
      <protection/>
    </xf>
    <xf numFmtId="165" fontId="9" fillId="0" borderId="0" xfId="25" applyNumberFormat="1" applyFont="1" applyAlignment="1">
      <alignment horizontal="center" vertical="top"/>
      <protection/>
    </xf>
    <xf numFmtId="165" fontId="8" fillId="0" borderId="0" xfId="20" applyNumberFormat="1" applyFont="1" applyFill="1" applyAlignment="1">
      <alignment vertical="top"/>
    </xf>
    <xf numFmtId="49" fontId="3" fillId="0" borderId="0" xfId="25" applyNumberFormat="1" applyFont="1" applyAlignment="1">
      <alignment horizontal="left" vertical="top"/>
      <protection/>
    </xf>
    <xf numFmtId="49" fontId="3" fillId="0" borderId="0" xfId="25" applyNumberFormat="1" applyFont="1" applyAlignment="1">
      <alignment horizontal="justify" vertical="top" wrapText="1"/>
      <protection/>
    </xf>
    <xf numFmtId="0" fontId="3" fillId="0" borderId="0" xfId="25" applyFont="1" applyAlignment="1">
      <alignment horizontal="center" vertical="top"/>
      <protection/>
    </xf>
    <xf numFmtId="2" fontId="3" fillId="0" borderId="0" xfId="25" applyNumberFormat="1" applyFont="1" applyAlignment="1">
      <alignment horizontal="center" vertical="top" wrapText="1"/>
      <protection/>
    </xf>
    <xf numFmtId="165" fontId="3" fillId="0" borderId="0" xfId="20" applyNumberFormat="1" applyFont="1" applyAlignment="1">
      <alignment horizontal="center" vertical="top"/>
    </xf>
    <xf numFmtId="165" fontId="3" fillId="0" borderId="0" xfId="25" applyNumberFormat="1" applyFont="1" applyAlignment="1">
      <alignment horizontal="right" vertical="top"/>
      <protection/>
    </xf>
    <xf numFmtId="165" fontId="3" fillId="0" borderId="0" xfId="25" applyNumberFormat="1" applyFont="1" applyAlignment="1">
      <alignment horizontal="justify" vertical="top" wrapText="1"/>
      <protection/>
    </xf>
    <xf numFmtId="165" fontId="3" fillId="0" borderId="0" xfId="20" applyNumberFormat="1" applyFont="1" applyFill="1" applyAlignment="1">
      <alignment horizontal="center" vertical="top"/>
    </xf>
    <xf numFmtId="49" fontId="3" fillId="0" borderId="0" xfId="25" applyNumberFormat="1" applyFont="1" applyAlignment="1">
      <alignment horizontal="justify" vertical="top"/>
      <protection/>
    </xf>
    <xf numFmtId="165" fontId="9" fillId="0" borderId="0" xfId="20" applyNumberFormat="1" applyFont="1" applyAlignment="1">
      <alignment horizontal="center" vertical="top"/>
    </xf>
    <xf numFmtId="0" fontId="3" fillId="0" borderId="0" xfId="25" applyFont="1" applyAlignment="1">
      <alignment vertical="top"/>
      <protection/>
    </xf>
    <xf numFmtId="0" fontId="3" fillId="0" borderId="0" xfId="25" applyFont="1" applyAlignment="1">
      <alignment horizontal="center" vertical="top" wrapText="1"/>
      <protection/>
    </xf>
    <xf numFmtId="165" fontId="3" fillId="0" borderId="0" xfId="20" applyNumberFormat="1" applyFont="1" applyAlignment="1">
      <alignment horizontal="center" vertical="top" wrapText="1"/>
    </xf>
    <xf numFmtId="0" fontId="3" fillId="0" borderId="0" xfId="25" applyFont="1" applyAlignment="1">
      <alignment vertical="top" wrapText="1"/>
      <protection/>
    </xf>
    <xf numFmtId="0" fontId="10" fillId="0" borderId="0" xfId="25" applyFont="1" applyAlignment="1">
      <alignment horizontal="justify" vertical="top"/>
      <protection/>
    </xf>
    <xf numFmtId="165" fontId="10" fillId="0" borderId="0" xfId="20" applyNumberFormat="1" applyFont="1" applyFill="1" applyAlignment="1">
      <alignment vertical="top"/>
    </xf>
    <xf numFmtId="0" fontId="3" fillId="3" borderId="0" xfId="25" applyFont="1" applyFill="1" applyAlignment="1">
      <alignment vertical="top"/>
      <protection/>
    </xf>
    <xf numFmtId="0" fontId="4" fillId="0" borderId="0" xfId="21" applyFont="1" applyAlignment="1">
      <alignment horizontal="left" vertical="top" wrapText="1"/>
      <protection/>
    </xf>
    <xf numFmtId="165" fontId="4" fillId="0" borderId="0" xfId="20" applyNumberFormat="1" applyFont="1" applyFill="1" applyAlignment="1">
      <alignment horizontal="right" vertical="top"/>
    </xf>
    <xf numFmtId="2" fontId="9" fillId="0" borderId="0" xfId="25" applyNumberFormat="1" applyFont="1" applyAlignment="1">
      <alignment horizontal="center" vertical="top" wrapText="1"/>
      <protection/>
    </xf>
    <xf numFmtId="2" fontId="11" fillId="0" borderId="0" xfId="25" applyNumberFormat="1" applyFont="1" applyAlignment="1">
      <alignment horizontal="center" vertical="top" wrapText="1"/>
      <protection/>
    </xf>
    <xf numFmtId="165" fontId="11" fillId="0" borderId="0" xfId="25" applyNumberFormat="1" applyFont="1" applyAlignment="1">
      <alignment horizontal="center" vertical="top"/>
      <protection/>
    </xf>
    <xf numFmtId="165" fontId="6" fillId="2" borderId="0" xfId="20" applyNumberFormat="1" applyFont="1" applyFill="1" applyAlignment="1">
      <alignment vertical="top"/>
    </xf>
    <xf numFmtId="2" fontId="3" fillId="0" borderId="0" xfId="21" applyNumberFormat="1" applyFont="1" applyAlignment="1">
      <alignment vertical="top"/>
      <protection/>
    </xf>
    <xf numFmtId="14" fontId="3" fillId="0" borderId="2"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7" xfId="21" applyNumberFormat="1" applyFont="1" applyBorder="1" applyAlignment="1">
      <alignment horizontal="left" vertical="top"/>
      <protection/>
    </xf>
    <xf numFmtId="0" fontId="3" fillId="0" borderId="0" xfId="21" applyFont="1" applyAlignment="1">
      <alignment horizontal="left" vertical="top"/>
      <protection/>
    </xf>
    <xf numFmtId="0" fontId="4" fillId="0" borderId="0" xfId="21" applyFont="1" applyAlignment="1">
      <alignment horizontal="left" vertical="top"/>
      <protection/>
    </xf>
    <xf numFmtId="4" fontId="4" fillId="0" borderId="0" xfId="21" applyNumberFormat="1" applyFont="1" applyAlignment="1">
      <alignment horizontal="left" vertical="top"/>
      <protection/>
    </xf>
    <xf numFmtId="165" fontId="3" fillId="0" borderId="0" xfId="23" applyNumberFormat="1" applyFont="1" applyAlignment="1">
      <alignment horizontal="left" vertical="top" wrapText="1"/>
    </xf>
    <xf numFmtId="165" fontId="9" fillId="0" borderId="0" xfId="23" applyNumberFormat="1" applyFont="1" applyAlignment="1">
      <alignment horizontal="left" vertical="top"/>
    </xf>
    <xf numFmtId="165" fontId="11" fillId="0" borderId="0" xfId="23" applyNumberFormat="1" applyFont="1" applyAlignment="1">
      <alignment horizontal="left" vertical="top"/>
    </xf>
    <xf numFmtId="0" fontId="6" fillId="2" borderId="0" xfId="25" applyFont="1" applyFill="1" applyAlignment="1">
      <alignment horizontal="left" vertical="top"/>
      <protection/>
    </xf>
    <xf numFmtId="165" fontId="3" fillId="0" borderId="0" xfId="23" applyNumberFormat="1" applyFont="1" applyAlignment="1">
      <alignment horizontal="left" vertical="justify" wrapText="1"/>
    </xf>
    <xf numFmtId="165" fontId="3" fillId="0" borderId="0" xfId="23" applyNumberFormat="1" applyFont="1" applyFill="1" applyAlignment="1">
      <alignment horizontal="left" vertical="justify" wrapText="1"/>
    </xf>
    <xf numFmtId="165" fontId="9" fillId="0" borderId="0" xfId="23" applyNumberFormat="1" applyFont="1" applyAlignment="1">
      <alignment horizontal="left" vertical="justify"/>
    </xf>
    <xf numFmtId="0" fontId="6" fillId="2" borderId="0" xfId="25" applyFont="1" applyFill="1" applyAlignment="1">
      <alignment horizontal="center" vertical="top"/>
      <protection/>
    </xf>
    <xf numFmtId="0" fontId="4" fillId="0" borderId="6" xfId="21" applyFont="1" applyBorder="1" applyAlignment="1">
      <alignment horizontal="center" vertical="top"/>
      <protection/>
    </xf>
    <xf numFmtId="0" fontId="4" fillId="0" borderId="11" xfId="21" applyFont="1" applyBorder="1" applyAlignment="1">
      <alignment horizontal="center" vertical="top"/>
      <protection/>
    </xf>
    <xf numFmtId="0" fontId="4" fillId="0" borderId="2" xfId="21" applyFont="1" applyBorder="1" applyAlignment="1">
      <alignment horizontal="center" vertical="top"/>
      <protection/>
    </xf>
    <xf numFmtId="14" fontId="4" fillId="0" borderId="6" xfId="21" applyNumberFormat="1" applyFont="1" applyBorder="1" applyAlignment="1">
      <alignment horizontal="right"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4" fillId="0" borderId="12"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3"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7" xfId="21" applyFont="1" applyBorder="1" applyAlignment="1">
      <alignment horizontal="center" vertical="center"/>
      <protection/>
    </xf>
    <xf numFmtId="0" fontId="6" fillId="2" borderId="8" xfId="21" applyFont="1" applyFill="1" applyBorder="1" applyAlignment="1">
      <alignment horizontal="center" vertical="top"/>
      <protection/>
    </xf>
    <xf numFmtId="0" fontId="6" fillId="2" borderId="9"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4" fillId="4" borderId="15"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6" xfId="21" applyFont="1" applyFill="1" applyBorder="1" applyAlignment="1">
      <alignment horizontal="center" vertical="top"/>
      <protection/>
    </xf>
    <xf numFmtId="0" fontId="3" fillId="0" borderId="12"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3"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7" xfId="21" applyFont="1" applyBorder="1" applyAlignment="1">
      <alignment horizontal="center" vertical="center"/>
      <protection/>
    </xf>
    <xf numFmtId="0" fontId="3" fillId="0" borderId="3" xfId="21" applyFont="1" applyBorder="1" applyAlignment="1">
      <alignment horizontal="center" vertical="center"/>
      <protection/>
    </xf>
    <xf numFmtId="0" fontId="3" fillId="0" borderId="5" xfId="21" applyFont="1" applyBorder="1" applyAlignment="1">
      <alignment horizontal="center" vertical="center"/>
      <protection/>
    </xf>
    <xf numFmtId="0" fontId="5" fillId="0" borderId="3" xfId="0" applyFont="1" applyBorder="1" applyAlignment="1">
      <alignment horizontal="justify" vertical="top" wrapText="1"/>
    </xf>
    <xf numFmtId="0" fontId="5" fillId="0" borderId="5" xfId="0" applyFont="1" applyBorder="1" applyAlignment="1">
      <alignment horizontal="justify" vertical="top" wrapText="1"/>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59044</xdr:colOff>
      <xdr:row>3</xdr:row>
      <xdr:rowOff>29166</xdr:rowOff>
    </xdr:from>
    <xdr:to>
      <xdr:col>0</xdr:col>
      <xdr:colOff>1183144</xdr:colOff>
      <xdr:row>8</xdr:row>
      <xdr:rowOff>56348</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57150" y="600075"/>
          <a:ext cx="1123950" cy="990600"/>
        </a:xfrm>
        <a:prstGeom prst="rect"/>
      </xdr:spPr>
    </xdr:pic>
    <xdr:clientData/>
  </xdr:twoCellAnchor>
  <xdr:twoCellAnchor editAs="oneCell">
    <xdr:from>
      <xdr:col>6</xdr:col>
      <xdr:colOff>32452</xdr:colOff>
      <xdr:row>3</xdr:row>
      <xdr:rowOff>103908</xdr:rowOff>
    </xdr:from>
    <xdr:to>
      <xdr:col>6</xdr:col>
      <xdr:colOff>1761956</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2734925" y="676275"/>
          <a:ext cx="1733550" cy="52387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H301"/>
  <sheetViews>
    <sheetView showGridLines="0" tabSelected="1" view="pageBreakPreview" zoomScale="70" zoomScaleNormal="70" zoomScaleSheetLayoutView="70" zoomScalePageLayoutView="52" workbookViewId="0" topLeftCell="A1">
      <selection pane="topLeft" activeCell="E19" sqref="E19:E246"/>
    </sheetView>
  </sheetViews>
  <sheetFormatPr defaultColWidth="9.14428571428571" defaultRowHeight="14.25"/>
  <cols>
    <col min="1" max="1" width="20" style="4" customWidth="1"/>
    <col min="2" max="2" width="77.4285714285714" style="4" customWidth="1"/>
    <col min="3" max="3" width="17.1428571428571" style="4" bestFit="1" customWidth="1"/>
    <col min="4" max="4" width="15.7142857142857" style="65" customWidth="1"/>
    <col min="5" max="5" width="21.5714285714286" style="20" customWidth="1"/>
    <col min="6" max="6" width="38.7142857142857" style="70" customWidth="1"/>
    <col min="7" max="7" width="26.7142857142857" style="22" customWidth="1"/>
    <col min="8" max="8" width="14.5714285714286" style="4" bestFit="1" customWidth="1"/>
    <col min="9" max="16384" width="9.14285714285714" style="4"/>
  </cols>
  <sheetData>
    <row r="1" spans="1:7" ht="15">
      <c r="A1" s="1"/>
      <c r="B1" s="2" t="s">
        <v>0</v>
      </c>
      <c r="C1" s="81" t="s">
        <v>1</v>
      </c>
      <c r="D1" s="82"/>
      <c r="E1" s="82"/>
      <c r="F1" s="83"/>
      <c r="G1" s="3"/>
    </row>
    <row r="2" spans="1:7" ht="15">
      <c r="A2" s="5"/>
      <c r="B2" s="6" t="s">
        <v>2</v>
      </c>
      <c r="C2" s="102" t="s">
        <v>186</v>
      </c>
      <c r="D2" s="103"/>
      <c r="E2" s="103"/>
      <c r="F2" s="104"/>
      <c r="G2" s="8"/>
    </row>
    <row r="3" spans="1:7" ht="15">
      <c r="A3" s="5"/>
      <c r="B3" s="9" t="s">
        <v>3</v>
      </c>
      <c r="C3" s="102"/>
      <c r="D3" s="103"/>
      <c r="E3" s="103"/>
      <c r="F3" s="104"/>
      <c r="G3" s="8"/>
    </row>
    <row r="4" spans="1:7" ht="15">
      <c r="A4" s="5"/>
      <c r="B4" s="10"/>
      <c r="C4" s="102"/>
      <c r="D4" s="103"/>
      <c r="E4" s="103"/>
      <c r="F4" s="104"/>
      <c r="G4" s="8"/>
    </row>
    <row r="5" spans="1:7" ht="15.75" thickBot="1">
      <c r="A5" s="5"/>
      <c r="B5" s="11"/>
      <c r="C5" s="105"/>
      <c r="D5" s="106"/>
      <c r="E5" s="106"/>
      <c r="F5" s="107"/>
      <c r="G5" s="8"/>
    </row>
    <row r="6" spans="1:7" ht="15">
      <c r="A6" s="5"/>
      <c r="B6" s="12" t="s">
        <v>4</v>
      </c>
      <c r="C6" s="84" t="s">
        <v>5</v>
      </c>
      <c r="D6" s="85"/>
      <c r="E6" s="85"/>
      <c r="F6" s="66"/>
      <c r="G6" s="8"/>
    </row>
    <row r="7" spans="1:7" ht="15">
      <c r="A7" s="5"/>
      <c r="B7" s="110" t="s">
        <v>200</v>
      </c>
      <c r="C7" s="86" t="s">
        <v>6</v>
      </c>
      <c r="D7" s="87"/>
      <c r="E7" s="87"/>
      <c r="F7" s="67"/>
      <c r="G7" s="8"/>
    </row>
    <row r="8" spans="1:7" ht="15">
      <c r="A8" s="5"/>
      <c r="B8" s="110"/>
      <c r="C8" s="86" t="s">
        <v>7</v>
      </c>
      <c r="D8" s="87"/>
      <c r="E8" s="87"/>
      <c r="F8" s="68"/>
      <c r="G8" s="8"/>
    </row>
    <row r="9" spans="1:7" ht="15.75" thickBot="1">
      <c r="A9" s="5"/>
      <c r="B9" s="111"/>
      <c r="C9" s="88" t="s">
        <v>8</v>
      </c>
      <c r="D9" s="89"/>
      <c r="E9" s="89"/>
      <c r="F9" s="69"/>
      <c r="G9" s="13"/>
    </row>
    <row r="10" spans="1:7" ht="15">
      <c r="A10" s="5"/>
      <c r="B10" s="14" t="s">
        <v>196</v>
      </c>
      <c r="C10" s="81" t="s">
        <v>9</v>
      </c>
      <c r="D10" s="82"/>
      <c r="E10" s="82"/>
      <c r="F10" s="83"/>
      <c r="G10" s="15" t="s">
        <v>10</v>
      </c>
    </row>
    <row r="11" spans="1:7" ht="15">
      <c r="A11" s="5"/>
      <c r="B11" s="108"/>
      <c r="C11" s="90"/>
      <c r="D11" s="91"/>
      <c r="E11" s="91"/>
      <c r="F11" s="92"/>
      <c r="G11" s="16" t="s">
        <v>197</v>
      </c>
    </row>
    <row r="12" spans="1:7" ht="15.75" thickBot="1">
      <c r="A12" s="17"/>
      <c r="B12" s="109"/>
      <c r="C12" s="93"/>
      <c r="D12" s="94"/>
      <c r="E12" s="94"/>
      <c r="F12" s="95"/>
      <c r="G12" s="18"/>
    </row>
    <row r="13" spans="4:4" ht="15" thickBot="1">
      <c r="D13" s="19"/>
    </row>
    <row r="14" spans="1:7" ht="15.75" thickBot="1">
      <c r="A14" s="96" t="s">
        <v>465</v>
      </c>
      <c r="B14" s="97"/>
      <c r="C14" s="97"/>
      <c r="D14" s="97"/>
      <c r="E14" s="97"/>
      <c r="F14" s="97"/>
      <c r="G14" s="98"/>
    </row>
    <row r="15" spans="1:7" ht="15.75" thickBot="1">
      <c r="A15" s="23"/>
      <c r="B15" s="23"/>
      <c r="C15" s="23"/>
      <c r="D15" s="24"/>
      <c r="E15" s="25"/>
      <c r="F15" s="71"/>
      <c r="G15" s="26"/>
    </row>
    <row r="16" spans="1:7" s="7" customFormat="1" ht="30.75" thickBot="1">
      <c r="A16" s="27" t="s">
        <v>11</v>
      </c>
      <c r="B16" s="28" t="s">
        <v>12</v>
      </c>
      <c r="C16" s="28" t="s">
        <v>13</v>
      </c>
      <c r="D16" s="29" t="s">
        <v>14</v>
      </c>
      <c r="E16" s="30" t="s">
        <v>198</v>
      </c>
      <c r="F16" s="29" t="s">
        <v>199</v>
      </c>
      <c r="G16" s="31" t="s">
        <v>15</v>
      </c>
    </row>
    <row r="17" spans="1:7" ht="60">
      <c r="A17" s="32" t="s">
        <v>16</v>
      </c>
      <c r="B17" s="33" t="str">
        <f>B7</f>
        <v>Construcción de estacionamiento, rampas, banquetas, andador y servicios en planta baja. Urgencias Hospital Escuela Universidad de Guadalajara Nuevo Hospital Civil de Guadalajara Dr. Juan I. Menchaca, en el municipio de Guadalajara, Jalisco.</v>
      </c>
      <c r="C17" s="21"/>
      <c r="D17" s="34"/>
      <c r="E17" s="35"/>
      <c r="F17" s="72"/>
      <c r="G17" s="36">
        <f>G18+G32+G43+G54+G62+G78+G80+G103+G138+G146+G154+G161+G178+G183+G189+G191+G199+G207+G226+G234+G239+G241+G244</f>
        <v>0</v>
      </c>
    </row>
    <row r="18" spans="1:7" ht="15">
      <c r="A18" s="37" t="s">
        <v>28</v>
      </c>
      <c r="B18" s="38" t="s">
        <v>41</v>
      </c>
      <c r="C18" s="37"/>
      <c r="D18" s="39"/>
      <c r="E18" s="39"/>
      <c r="F18" s="73"/>
      <c r="G18" s="41">
        <f>SUM(G19:G31)</f>
        <v>0</v>
      </c>
    </row>
    <row r="19" spans="1:8" ht="114">
      <c r="A19" s="42" t="s">
        <v>268</v>
      </c>
      <c r="B19" s="43" t="s">
        <v>201</v>
      </c>
      <c r="C19" s="44" t="s">
        <v>22</v>
      </c>
      <c r="D19" s="45">
        <v>2020.42</v>
      </c>
      <c r="E19" s="46"/>
      <c r="F19" s="77" t="str" cm="1">
        <f t="array" ref="F19">numtext(E19)</f>
        <v>CERO PESOS 00/100 M.N.</v>
      </c>
      <c r="G19" s="47">
        <f t="shared" si="0" ref="G19:G31">ROUND(D19*E19,2)</f>
        <v>0</v>
      </c>
      <c r="H19" s="22"/>
    </row>
    <row r="20" spans="1:8" ht="57">
      <c r="A20" s="42" t="s">
        <v>269</v>
      </c>
      <c r="B20" s="43" t="s">
        <v>202</v>
      </c>
      <c r="C20" s="44" t="s">
        <v>23</v>
      </c>
      <c r="D20" s="45">
        <v>118.43</v>
      </c>
      <c r="E20" s="46"/>
      <c r="F20" s="77" t="str" cm="1">
        <f t="array" ref="F20">numtext(E20)</f>
        <v>CERO PESOS 00/100 M.N.</v>
      </c>
      <c r="G20" s="47">
        <f t="shared" si="0"/>
        <v>0</v>
      </c>
      <c r="H20" s="22"/>
    </row>
    <row r="21" spans="1:8" ht="57">
      <c r="A21" s="42" t="s">
        <v>270</v>
      </c>
      <c r="B21" s="48" t="s">
        <v>203</v>
      </c>
      <c r="C21" s="44" t="s">
        <v>23</v>
      </c>
      <c r="D21" s="45">
        <v>217.75</v>
      </c>
      <c r="E21" s="46"/>
      <c r="F21" s="77" t="str" cm="1">
        <f t="array" ref="F21">numtext(E21)</f>
        <v>CERO PESOS 00/100 M.N.</v>
      </c>
      <c r="G21" s="47">
        <f t="shared" si="0"/>
        <v>0</v>
      </c>
      <c r="H21" s="22"/>
    </row>
    <row r="22" spans="1:8" ht="85.5">
      <c r="A22" s="42" t="s">
        <v>271</v>
      </c>
      <c r="B22" s="48" t="s">
        <v>204</v>
      </c>
      <c r="C22" s="44" t="s">
        <v>22</v>
      </c>
      <c r="D22" s="45">
        <v>62.39</v>
      </c>
      <c r="E22" s="46"/>
      <c r="F22" s="77" t="str" cm="1">
        <f t="array" ref="F22">numtext(E22)</f>
        <v>CERO PESOS 00/100 M.N.</v>
      </c>
      <c r="G22" s="47">
        <f t="shared" si="0"/>
        <v>0</v>
      </c>
      <c r="H22" s="22"/>
    </row>
    <row r="23" spans="1:8" ht="71.25">
      <c r="A23" s="42" t="s">
        <v>272</v>
      </c>
      <c r="B23" s="48" t="s">
        <v>205</v>
      </c>
      <c r="C23" s="44" t="s">
        <v>23</v>
      </c>
      <c r="D23" s="45">
        <v>14.11</v>
      </c>
      <c r="E23" s="49"/>
      <c r="F23" s="78" t="str" cm="1">
        <f t="array" ref="F23">numtext(E23)</f>
        <v>CERO PESOS 00/100 M.N.</v>
      </c>
      <c r="G23" s="47">
        <f t="shared" si="0"/>
        <v>0</v>
      </c>
      <c r="H23" s="22"/>
    </row>
    <row r="24" spans="1:8" ht="57">
      <c r="A24" s="42" t="s">
        <v>273</v>
      </c>
      <c r="B24" s="50" t="s">
        <v>58</v>
      </c>
      <c r="C24" s="44" t="s">
        <v>23</v>
      </c>
      <c r="D24" s="45">
        <v>12.10</v>
      </c>
      <c r="E24" s="46"/>
      <c r="F24" s="78" t="str">
        <f t="array" ref="F24">numtext(E24)</f>
        <v>CERO PESOS 00/100 M.N.</v>
      </c>
      <c r="G24" s="47">
        <f t="shared" si="0"/>
        <v>0</v>
      </c>
      <c r="H24" s="22"/>
    </row>
    <row r="25" spans="1:8" ht="71.25">
      <c r="A25" s="42" t="s">
        <v>274</v>
      </c>
      <c r="B25" s="48" t="s">
        <v>206</v>
      </c>
      <c r="C25" s="44" t="s">
        <v>22</v>
      </c>
      <c r="D25" s="45">
        <v>121.48</v>
      </c>
      <c r="E25" s="46"/>
      <c r="F25" s="77" t="str" cm="1">
        <f t="array" ref="F25">numtext(E25)</f>
        <v>CERO PESOS 00/100 M.N.</v>
      </c>
      <c r="G25" s="47">
        <f t="shared" si="0"/>
        <v>0</v>
      </c>
      <c r="H25" s="22"/>
    </row>
    <row r="26" spans="1:8" ht="71.25">
      <c r="A26" s="42" t="s">
        <v>275</v>
      </c>
      <c r="B26" s="48" t="s">
        <v>154</v>
      </c>
      <c r="C26" s="44" t="s">
        <v>22</v>
      </c>
      <c r="D26" s="45">
        <v>34.64</v>
      </c>
      <c r="E26" s="46"/>
      <c r="F26" s="77" t="str" cm="1">
        <f t="array" ref="F26">numtext(E26)</f>
        <v>CERO PESOS 00/100 M.N.</v>
      </c>
      <c r="G26" s="47">
        <f t="shared" si="0"/>
        <v>0</v>
      </c>
      <c r="H26" s="22"/>
    </row>
    <row r="27" spans="1:8" ht="28.5">
      <c r="A27" s="42" t="s">
        <v>276</v>
      </c>
      <c r="B27" s="48" t="s">
        <v>155</v>
      </c>
      <c r="C27" s="44" t="s">
        <v>27</v>
      </c>
      <c r="D27" s="45">
        <v>4</v>
      </c>
      <c r="E27" s="46"/>
      <c r="F27" s="77" t="str" cm="1">
        <f t="array" ref="F27">numtext(E27)</f>
        <v>CERO PESOS 00/100 M.N.</v>
      </c>
      <c r="G27" s="47">
        <f t="shared" si="0"/>
        <v>0</v>
      </c>
      <c r="H27" s="22"/>
    </row>
    <row r="28" spans="1:8" ht="71.25">
      <c r="A28" s="42" t="s">
        <v>277</v>
      </c>
      <c r="B28" s="48" t="s">
        <v>156</v>
      </c>
      <c r="C28" s="44" t="s">
        <v>27</v>
      </c>
      <c r="D28" s="45">
        <v>6</v>
      </c>
      <c r="E28" s="46"/>
      <c r="F28" s="77" t="str" cm="1">
        <f t="array" ref="F28">numtext(E28)</f>
        <v>CERO PESOS 00/100 M.N.</v>
      </c>
      <c r="G28" s="47">
        <f t="shared" si="0"/>
        <v>0</v>
      </c>
      <c r="H28" s="22"/>
    </row>
    <row r="29" spans="1:8" ht="99.75">
      <c r="A29" s="42" t="s">
        <v>278</v>
      </c>
      <c r="B29" s="48" t="s">
        <v>157</v>
      </c>
      <c r="C29" s="44" t="s">
        <v>25</v>
      </c>
      <c r="D29" s="45">
        <v>30</v>
      </c>
      <c r="E29" s="46"/>
      <c r="F29" s="77" t="str" cm="1">
        <f t="array" ref="F29">numtext(E29)</f>
        <v>CERO PESOS 00/100 M.N.</v>
      </c>
      <c r="G29" s="47">
        <f t="shared" si="0"/>
        <v>0</v>
      </c>
      <c r="H29" s="22"/>
    </row>
    <row r="30" spans="1:8" ht="57">
      <c r="A30" s="42" t="s">
        <v>279</v>
      </c>
      <c r="B30" s="43" t="s">
        <v>42</v>
      </c>
      <c r="C30" s="44" t="s">
        <v>23</v>
      </c>
      <c r="D30" s="45">
        <v>128.63</v>
      </c>
      <c r="E30" s="46"/>
      <c r="F30" s="77" t="str" cm="1">
        <f t="array" ref="F30">numtext(E30)</f>
        <v>CERO PESOS 00/100 M.N.</v>
      </c>
      <c r="G30" s="47">
        <f t="shared" si="0"/>
        <v>0</v>
      </c>
      <c r="H30" s="22"/>
    </row>
    <row r="31" spans="1:8" ht="57">
      <c r="A31" s="42" t="s">
        <v>280</v>
      </c>
      <c r="B31" s="43" t="s">
        <v>43</v>
      </c>
      <c r="C31" s="44" t="s">
        <v>26</v>
      </c>
      <c r="D31" s="45">
        <v>1944.02</v>
      </c>
      <c r="E31" s="46"/>
      <c r="F31" s="77" t="str" cm="1">
        <f t="array" ref="F31">numtext(E31)</f>
        <v>CERO PESOS 00/100 M.N.</v>
      </c>
      <c r="G31" s="47">
        <f t="shared" si="0"/>
        <v>0</v>
      </c>
      <c r="H31" s="22"/>
    </row>
    <row r="32" spans="1:8" ht="15">
      <c r="A32" s="37" t="s">
        <v>30</v>
      </c>
      <c r="B32" s="38" t="s">
        <v>62</v>
      </c>
      <c r="C32" s="37"/>
      <c r="D32" s="45"/>
      <c r="E32" s="51"/>
      <c r="F32" s="77"/>
      <c r="G32" s="41">
        <f>SUM(G33:G42)</f>
        <v>0</v>
      </c>
      <c r="H32" s="22"/>
    </row>
    <row r="33" spans="1:8" ht="71.25">
      <c r="A33" s="42" t="s">
        <v>281</v>
      </c>
      <c r="B33" s="43" t="s">
        <v>63</v>
      </c>
      <c r="C33" s="44" t="s">
        <v>23</v>
      </c>
      <c r="D33" s="45">
        <v>63.22</v>
      </c>
      <c r="E33" s="46"/>
      <c r="F33" s="77" t="str" cm="1">
        <f t="array" ref="F33">numtext(E33)</f>
        <v>CERO PESOS 00/100 M.N.</v>
      </c>
      <c r="G33" s="47">
        <f t="shared" si="1" ref="G33:G42">ROUND(D33*E33,2)</f>
        <v>0</v>
      </c>
      <c r="H33" s="22"/>
    </row>
    <row r="34" spans="1:8" ht="99.75">
      <c r="A34" s="42" t="s">
        <v>282</v>
      </c>
      <c r="B34" s="43" t="s">
        <v>207</v>
      </c>
      <c r="C34" s="44" t="s">
        <v>22</v>
      </c>
      <c r="D34" s="45">
        <v>360.05</v>
      </c>
      <c r="E34" s="46"/>
      <c r="F34" s="77" t="str" cm="1">
        <f t="array" ref="F34">numtext(E34)</f>
        <v>CERO PESOS 00/100 M.N.</v>
      </c>
      <c r="G34" s="47">
        <f t="shared" si="1"/>
        <v>0</v>
      </c>
      <c r="H34" s="22"/>
    </row>
    <row r="35" spans="1:8" ht="57">
      <c r="A35" s="42" t="s">
        <v>283</v>
      </c>
      <c r="B35" s="43" t="s">
        <v>64</v>
      </c>
      <c r="C35" s="44" t="s">
        <v>22</v>
      </c>
      <c r="D35" s="45">
        <v>30.13</v>
      </c>
      <c r="E35" s="46"/>
      <c r="F35" s="77" t="str" cm="1">
        <f t="array" ref="F35">numtext(E35)</f>
        <v>CERO PESOS 00/100 M.N.</v>
      </c>
      <c r="G35" s="47">
        <f t="shared" si="1"/>
        <v>0</v>
      </c>
      <c r="H35" s="22"/>
    </row>
    <row r="36" spans="1:8" s="52" customFormat="1" ht="42.75">
      <c r="A36" s="42" t="s">
        <v>284</v>
      </c>
      <c r="B36" s="43" t="s">
        <v>208</v>
      </c>
      <c r="C36" s="44" t="s">
        <v>22</v>
      </c>
      <c r="D36" s="45">
        <v>69.6</v>
      </c>
      <c r="E36" s="46"/>
      <c r="F36" s="77" t="str" cm="1">
        <f t="array" ref="F36">numtext(E36)</f>
        <v>CERO PESOS 00/100 M.N.</v>
      </c>
      <c r="G36" s="47">
        <f t="shared" si="1"/>
        <v>0</v>
      </c>
      <c r="H36" s="22"/>
    </row>
    <row r="37" spans="1:8" s="52" customFormat="1" ht="99.75">
      <c r="A37" s="42" t="s">
        <v>285</v>
      </c>
      <c r="B37" s="43" t="s">
        <v>209</v>
      </c>
      <c r="C37" s="44" t="s">
        <v>24</v>
      </c>
      <c r="D37" s="45">
        <v>348</v>
      </c>
      <c r="E37" s="46"/>
      <c r="F37" s="77" t="str" cm="1">
        <f t="array" ref="F37">numtext(E37)</f>
        <v>CERO PESOS 00/100 M.N.</v>
      </c>
      <c r="G37" s="47">
        <f t="shared" si="1"/>
        <v>0</v>
      </c>
      <c r="H37" s="22"/>
    </row>
    <row r="38" spans="1:8" ht="71.25">
      <c r="A38" s="42" t="s">
        <v>286</v>
      </c>
      <c r="B38" s="43" t="s">
        <v>65</v>
      </c>
      <c r="C38" s="44" t="s">
        <v>23</v>
      </c>
      <c r="D38" s="45">
        <v>21.17</v>
      </c>
      <c r="E38" s="46"/>
      <c r="F38" s="77" t="str" cm="1">
        <f t="array" ref="F38">numtext(E38)</f>
        <v>CERO PESOS 00/100 M.N.</v>
      </c>
      <c r="G38" s="47">
        <f t="shared" si="1"/>
        <v>0</v>
      </c>
      <c r="H38" s="22"/>
    </row>
    <row r="39" spans="1:8" ht="57">
      <c r="A39" s="42" t="s">
        <v>287</v>
      </c>
      <c r="B39" s="43" t="s">
        <v>66</v>
      </c>
      <c r="C39" s="44" t="s">
        <v>22</v>
      </c>
      <c r="D39" s="45">
        <v>24.82</v>
      </c>
      <c r="E39" s="46"/>
      <c r="F39" s="77" t="str" cm="1">
        <f t="array" ref="F39">numtext(E39)</f>
        <v>CERO PESOS 00/100 M.N.</v>
      </c>
      <c r="G39" s="47">
        <f t="shared" si="1"/>
        <v>0</v>
      </c>
      <c r="H39" s="22"/>
    </row>
    <row r="40" spans="1:8" ht="57">
      <c r="A40" s="42" t="s">
        <v>288</v>
      </c>
      <c r="B40" s="43" t="s">
        <v>210</v>
      </c>
      <c r="C40" s="44" t="s">
        <v>23</v>
      </c>
      <c r="D40" s="45">
        <v>17.48</v>
      </c>
      <c r="E40" s="46"/>
      <c r="F40" s="77" t="str" cm="1">
        <f t="array" ref="F40">numtext(E40)</f>
        <v>CERO PESOS 00/100 M.N.</v>
      </c>
      <c r="G40" s="47">
        <f t="shared" si="1"/>
        <v>0</v>
      </c>
      <c r="H40" s="22"/>
    </row>
    <row r="41" spans="1:8" ht="57">
      <c r="A41" s="42" t="s">
        <v>289</v>
      </c>
      <c r="B41" s="43" t="s">
        <v>42</v>
      </c>
      <c r="C41" s="44" t="s">
        <v>23</v>
      </c>
      <c r="D41" s="45">
        <v>17.66</v>
      </c>
      <c r="E41" s="46"/>
      <c r="F41" s="77" t="str" cm="1">
        <f t="array" ref="F41">numtext(E41)</f>
        <v>CERO PESOS 00/100 M.N.</v>
      </c>
      <c r="G41" s="47">
        <f t="shared" si="1"/>
        <v>0</v>
      </c>
      <c r="H41" s="22"/>
    </row>
    <row r="42" spans="1:8" ht="57">
      <c r="A42" s="42" t="s">
        <v>290</v>
      </c>
      <c r="B42" s="43" t="s">
        <v>43</v>
      </c>
      <c r="C42" s="44" t="s">
        <v>26</v>
      </c>
      <c r="D42" s="45">
        <v>176.60</v>
      </c>
      <c r="E42" s="46"/>
      <c r="F42" s="77" t="str" cm="1">
        <f t="array" ref="F42">numtext(E42)</f>
        <v>CERO PESOS 00/100 M.N.</v>
      </c>
      <c r="G42" s="47">
        <f t="shared" si="1"/>
        <v>0</v>
      </c>
      <c r="H42" s="22"/>
    </row>
    <row r="43" spans="1:8" ht="15">
      <c r="A43" s="37" t="s">
        <v>31</v>
      </c>
      <c r="B43" s="38" t="s">
        <v>67</v>
      </c>
      <c r="C43" s="37"/>
      <c r="D43" s="45"/>
      <c r="E43" s="51"/>
      <c r="F43" s="77"/>
      <c r="G43" s="41">
        <f>SUM(G44:G53)</f>
        <v>0</v>
      </c>
      <c r="H43" s="22"/>
    </row>
    <row r="44" spans="1:8" ht="99.75">
      <c r="A44" s="42" t="s">
        <v>291</v>
      </c>
      <c r="B44" s="43" t="s">
        <v>211</v>
      </c>
      <c r="C44" s="44" t="s">
        <v>25</v>
      </c>
      <c r="D44" s="45">
        <v>132.17</v>
      </c>
      <c r="E44" s="46"/>
      <c r="F44" s="77" t="str" cm="1">
        <f t="array" ref="F44">numtext(E44)</f>
        <v>CERO PESOS 00/100 M.N.</v>
      </c>
      <c r="G44" s="47">
        <f t="shared" si="2" ref="G44:G53">ROUND(D44*E44,2)</f>
        <v>0</v>
      </c>
      <c r="H44" s="22"/>
    </row>
    <row r="45" spans="1:8" ht="99.75">
      <c r="A45" s="42" t="s">
        <v>292</v>
      </c>
      <c r="B45" s="43" t="s">
        <v>212</v>
      </c>
      <c r="C45" s="44" t="s">
        <v>25</v>
      </c>
      <c r="D45" s="45">
        <v>44.33</v>
      </c>
      <c r="E45" s="46"/>
      <c r="F45" s="77" t="str" cm="1">
        <f t="array" ref="F45">numtext(E45)</f>
        <v>CERO PESOS 00/100 M.N.</v>
      </c>
      <c r="G45" s="47">
        <f t="shared" si="2"/>
        <v>0</v>
      </c>
      <c r="H45" s="22"/>
    </row>
    <row r="46" spans="1:8" ht="57">
      <c r="A46" s="42" t="s">
        <v>293</v>
      </c>
      <c r="B46" s="43" t="s">
        <v>66</v>
      </c>
      <c r="C46" s="44" t="s">
        <v>22</v>
      </c>
      <c r="D46" s="45">
        <v>4.76</v>
      </c>
      <c r="E46" s="46"/>
      <c r="F46" s="77" t="str" cm="1">
        <f t="array" ref="F46">numtext(E46)</f>
        <v>CERO PESOS 00/100 M.N.</v>
      </c>
      <c r="G46" s="47">
        <f t="shared" si="2"/>
        <v>0</v>
      </c>
      <c r="H46" s="22"/>
    </row>
    <row r="47" spans="1:8" ht="71.25">
      <c r="A47" s="42" t="s">
        <v>294</v>
      </c>
      <c r="B47" s="43" t="s">
        <v>68</v>
      </c>
      <c r="C47" s="44" t="s">
        <v>27</v>
      </c>
      <c r="D47" s="45">
        <v>23</v>
      </c>
      <c r="E47" s="46"/>
      <c r="F47" s="77" t="str" cm="1">
        <f t="array" ref="F47">numtext(E47)</f>
        <v>CERO PESOS 00/100 M.N.</v>
      </c>
      <c r="G47" s="47">
        <f t="shared" si="2"/>
        <v>0</v>
      </c>
      <c r="H47" s="22"/>
    </row>
    <row r="48" spans="1:8" ht="85.5">
      <c r="A48" s="42" t="s">
        <v>295</v>
      </c>
      <c r="B48" s="43" t="s">
        <v>213</v>
      </c>
      <c r="C48" s="44" t="s">
        <v>27</v>
      </c>
      <c r="D48" s="45">
        <v>32</v>
      </c>
      <c r="E48" s="46"/>
      <c r="F48" s="77" t="str" cm="1">
        <f t="array" ref="F48">numtext(E48)</f>
        <v>CERO PESOS 00/100 M.N.</v>
      </c>
      <c r="G48" s="47">
        <f t="shared" si="2"/>
        <v>0</v>
      </c>
      <c r="H48" s="22"/>
    </row>
    <row r="49" spans="1:8" ht="85.5">
      <c r="A49" s="42" t="s">
        <v>296</v>
      </c>
      <c r="B49" s="43" t="s">
        <v>214</v>
      </c>
      <c r="C49" s="44" t="s">
        <v>27</v>
      </c>
      <c r="D49" s="45">
        <v>31</v>
      </c>
      <c r="E49" s="46"/>
      <c r="F49" s="77" t="str" cm="1">
        <f t="array" ref="F49">numtext(E49)</f>
        <v>CERO PESOS 00/100 M.N.</v>
      </c>
      <c r="G49" s="47">
        <f t="shared" si="2"/>
        <v>0</v>
      </c>
      <c r="H49" s="22"/>
    </row>
    <row r="50" spans="1:8" ht="114">
      <c r="A50" s="42" t="s">
        <v>297</v>
      </c>
      <c r="B50" s="43" t="s">
        <v>215</v>
      </c>
      <c r="C50" s="44" t="s">
        <v>25</v>
      </c>
      <c r="D50" s="45">
        <v>115.90</v>
      </c>
      <c r="E50" s="46"/>
      <c r="F50" s="77" t="str" cm="1">
        <f t="array" ref="F50">numtext(E50)</f>
        <v>CERO PESOS 00/100 M.N.</v>
      </c>
      <c r="G50" s="47">
        <f t="shared" si="2"/>
        <v>0</v>
      </c>
      <c r="H50" s="22"/>
    </row>
    <row r="51" spans="1:8" s="52" customFormat="1" ht="114">
      <c r="A51" s="42" t="s">
        <v>298</v>
      </c>
      <c r="B51" s="43" t="s">
        <v>158</v>
      </c>
      <c r="C51" s="44" t="s">
        <v>25</v>
      </c>
      <c r="D51" s="45">
        <v>9</v>
      </c>
      <c r="E51" s="46"/>
      <c r="F51" s="77" t="str" cm="1">
        <f t="array" ref="F51">numtext(E51)</f>
        <v>CERO PESOS 00/100 M.N.</v>
      </c>
      <c r="G51" s="47">
        <f>ROUND(D51*E51,2)</f>
        <v>0</v>
      </c>
      <c r="H51" s="22"/>
    </row>
    <row r="52" spans="1:8" ht="57">
      <c r="A52" s="42" t="s">
        <v>299</v>
      </c>
      <c r="B52" s="43" t="s">
        <v>69</v>
      </c>
      <c r="C52" s="44" t="s">
        <v>22</v>
      </c>
      <c r="D52" s="45">
        <v>32.43</v>
      </c>
      <c r="E52" s="46"/>
      <c r="F52" s="77" t="str" cm="1">
        <f t="array" ref="F52">numtext(E52)</f>
        <v>CERO PESOS 00/100 M.N.</v>
      </c>
      <c r="G52" s="47">
        <f t="shared" si="2"/>
        <v>0</v>
      </c>
      <c r="H52" s="22"/>
    </row>
    <row r="53" spans="1:8" ht="85.5">
      <c r="A53" s="42" t="s">
        <v>300</v>
      </c>
      <c r="B53" s="43" t="s">
        <v>70</v>
      </c>
      <c r="C53" s="44" t="s">
        <v>22</v>
      </c>
      <c r="D53" s="45">
        <v>154.28</v>
      </c>
      <c r="E53" s="46"/>
      <c r="F53" s="77" t="str" cm="1">
        <f t="array" ref="F53">numtext(E53)</f>
        <v>CERO PESOS 00/100 M.N.</v>
      </c>
      <c r="G53" s="47">
        <f t="shared" si="2"/>
        <v>0</v>
      </c>
      <c r="H53" s="22"/>
    </row>
    <row r="54" spans="1:8" ht="15">
      <c r="A54" s="37" t="s">
        <v>32</v>
      </c>
      <c r="B54" s="38" t="s">
        <v>160</v>
      </c>
      <c r="C54" s="37"/>
      <c r="D54" s="45"/>
      <c r="E54" s="51"/>
      <c r="F54" s="77"/>
      <c r="G54" s="41">
        <f>SUM(G55:G61)</f>
        <v>0</v>
      </c>
      <c r="H54" s="22"/>
    </row>
    <row r="55" spans="1:8" ht="71.25">
      <c r="A55" s="42" t="s">
        <v>301</v>
      </c>
      <c r="B55" s="43" t="s">
        <v>71</v>
      </c>
      <c r="C55" s="44" t="s">
        <v>22</v>
      </c>
      <c r="D55" s="45">
        <v>23.30</v>
      </c>
      <c r="E55" s="46"/>
      <c r="F55" s="77" t="str" cm="1">
        <f t="array" ref="F55">numtext(E55)</f>
        <v>CERO PESOS 00/100 M.N.</v>
      </c>
      <c r="G55" s="47">
        <f t="shared" si="3" ref="G55:G61">ROUND(D55*E55,2)</f>
        <v>0</v>
      </c>
      <c r="H55" s="22"/>
    </row>
    <row r="56" spans="1:8" ht="85.5">
      <c r="A56" s="42" t="s">
        <v>302</v>
      </c>
      <c r="B56" s="43" t="s">
        <v>72</v>
      </c>
      <c r="C56" s="44" t="s">
        <v>22</v>
      </c>
      <c r="D56" s="45">
        <v>4.77</v>
      </c>
      <c r="E56" s="46"/>
      <c r="F56" s="77" t="str" cm="1">
        <f t="array" ref="F56">numtext(E56)</f>
        <v>CERO PESOS 00/100 M.N.</v>
      </c>
      <c r="G56" s="47">
        <f t="shared" si="3"/>
        <v>0</v>
      </c>
      <c r="H56" s="22"/>
    </row>
    <row r="57" spans="1:8" ht="42.75">
      <c r="A57" s="42" t="s">
        <v>303</v>
      </c>
      <c r="B57" s="43" t="s">
        <v>73</v>
      </c>
      <c r="C57" s="44" t="s">
        <v>22</v>
      </c>
      <c r="D57" s="45">
        <v>2.53</v>
      </c>
      <c r="E57" s="46"/>
      <c r="F57" s="77" t="str" cm="1">
        <f t="array" ref="F57">numtext(E57)</f>
        <v>CERO PESOS 00/100 M.N.</v>
      </c>
      <c r="G57" s="47">
        <f t="shared" si="3"/>
        <v>0</v>
      </c>
      <c r="H57" s="22"/>
    </row>
    <row r="58" spans="1:8" s="52" customFormat="1" ht="99.75">
      <c r="A58" s="42" t="s">
        <v>304</v>
      </c>
      <c r="B58" s="43" t="s">
        <v>209</v>
      </c>
      <c r="C58" s="44" t="s">
        <v>24</v>
      </c>
      <c r="D58" s="45">
        <v>178.32</v>
      </c>
      <c r="E58" s="46"/>
      <c r="F58" s="77" t="str" cm="1">
        <f t="array" ref="F58">numtext(E58)</f>
        <v>CERO PESOS 00/100 M.N.</v>
      </c>
      <c r="G58" s="47">
        <f t="shared" si="3"/>
        <v>0</v>
      </c>
      <c r="H58" s="22"/>
    </row>
    <row r="59" spans="1:8" ht="57">
      <c r="A59" s="42" t="s">
        <v>305</v>
      </c>
      <c r="B59" s="43" t="s">
        <v>74</v>
      </c>
      <c r="C59" s="44" t="s">
        <v>22</v>
      </c>
      <c r="D59" s="45">
        <v>8.44</v>
      </c>
      <c r="E59" s="46"/>
      <c r="F59" s="77" t="str" cm="1">
        <f t="array" ref="F59">numtext(E59)</f>
        <v>CERO PESOS 00/100 M.N.</v>
      </c>
      <c r="G59" s="47">
        <f t="shared" si="3"/>
        <v>0</v>
      </c>
      <c r="H59" s="22"/>
    </row>
    <row r="60" spans="1:8" ht="57">
      <c r="A60" s="42" t="s">
        <v>306</v>
      </c>
      <c r="B60" s="43" t="s">
        <v>75</v>
      </c>
      <c r="C60" s="44" t="s">
        <v>23</v>
      </c>
      <c r="D60" s="45">
        <v>1.70</v>
      </c>
      <c r="E60" s="46"/>
      <c r="F60" s="77" t="str" cm="1">
        <f t="array" ref="F60">numtext(E60)</f>
        <v>CERO PESOS 00/100 M.N.</v>
      </c>
      <c r="G60" s="47">
        <f t="shared" si="3"/>
        <v>0</v>
      </c>
      <c r="H60" s="22"/>
    </row>
    <row r="61" spans="1:8" ht="71.25">
      <c r="A61" s="42" t="s">
        <v>307</v>
      </c>
      <c r="B61" s="43" t="s">
        <v>76</v>
      </c>
      <c r="C61" s="44" t="s">
        <v>23</v>
      </c>
      <c r="D61" s="45">
        <v>4.02</v>
      </c>
      <c r="E61" s="46"/>
      <c r="F61" s="77" t="str" cm="1">
        <f t="array" ref="F61">numtext(E61)</f>
        <v>CERO PESOS 00/100 M.N.</v>
      </c>
      <c r="G61" s="47">
        <f t="shared" si="3"/>
        <v>0</v>
      </c>
      <c r="H61" s="22"/>
    </row>
    <row r="62" spans="1:8" ht="15">
      <c r="A62" s="37" t="s">
        <v>33</v>
      </c>
      <c r="B62" s="38" t="s">
        <v>77</v>
      </c>
      <c r="C62" s="44"/>
      <c r="D62" s="45"/>
      <c r="E62" s="46"/>
      <c r="F62" s="77"/>
      <c r="G62" s="41">
        <f>SUM(G63:G77)</f>
        <v>0</v>
      </c>
      <c r="H62" s="22"/>
    </row>
    <row r="63" spans="1:8" ht="57">
      <c r="A63" s="42" t="s">
        <v>308</v>
      </c>
      <c r="B63" s="43" t="s">
        <v>78</v>
      </c>
      <c r="C63" s="44" t="s">
        <v>22</v>
      </c>
      <c r="D63" s="45">
        <v>407.53</v>
      </c>
      <c r="E63" s="46"/>
      <c r="F63" s="77" t="str" cm="1">
        <f t="array" ref="F63">numtext(E63)</f>
        <v>CERO PESOS 00/100 M.N.</v>
      </c>
      <c r="G63" s="47">
        <f t="shared" si="4" ref="G63:G70">ROUND(D63*E63,2)</f>
        <v>0</v>
      </c>
      <c r="H63" s="22"/>
    </row>
    <row r="64" spans="1:8" ht="57">
      <c r="A64" s="42" t="s">
        <v>309</v>
      </c>
      <c r="B64" s="43" t="s">
        <v>79</v>
      </c>
      <c r="C64" s="44" t="s">
        <v>22</v>
      </c>
      <c r="D64" s="45">
        <v>407.53</v>
      </c>
      <c r="E64" s="46"/>
      <c r="F64" s="77" t="str" cm="1">
        <f t="array" ref="F64">numtext(E64)</f>
        <v>CERO PESOS 00/100 M.N.</v>
      </c>
      <c r="G64" s="47">
        <f t="shared" si="4"/>
        <v>0</v>
      </c>
      <c r="H64" s="22"/>
    </row>
    <row r="65" spans="1:8" ht="85.5">
      <c r="A65" s="42" t="s">
        <v>310</v>
      </c>
      <c r="B65" s="43" t="s">
        <v>216</v>
      </c>
      <c r="C65" s="44" t="s">
        <v>22</v>
      </c>
      <c r="D65" s="45">
        <v>308.56</v>
      </c>
      <c r="E65" s="46"/>
      <c r="F65" s="77" t="str" cm="1">
        <f t="array" ref="F65">numtext(E65)</f>
        <v>CERO PESOS 00/100 M.N.</v>
      </c>
      <c r="G65" s="47">
        <f>ROUND(D65*E65,2)</f>
        <v>0</v>
      </c>
      <c r="H65" s="22"/>
    </row>
    <row r="66" spans="1:8" ht="57">
      <c r="A66" s="42" t="s">
        <v>311</v>
      </c>
      <c r="B66" s="43" t="s">
        <v>80</v>
      </c>
      <c r="C66" s="44" t="s">
        <v>25</v>
      </c>
      <c r="D66" s="45">
        <v>32.56</v>
      </c>
      <c r="E66" s="46"/>
      <c r="F66" s="77" t="str" cm="1">
        <f t="array" ref="F66">numtext(E66)</f>
        <v>CERO PESOS 00/100 M.N.</v>
      </c>
      <c r="G66" s="47">
        <f t="shared" si="4"/>
        <v>0</v>
      </c>
      <c r="H66" s="22"/>
    </row>
    <row r="67" spans="1:8" ht="71.25">
      <c r="A67" s="42" t="s">
        <v>312</v>
      </c>
      <c r="B67" s="43" t="s">
        <v>81</v>
      </c>
      <c r="C67" s="44" t="s">
        <v>25</v>
      </c>
      <c r="D67" s="45">
        <v>76.6</v>
      </c>
      <c r="E67" s="46"/>
      <c r="F67" s="77" t="str" cm="1">
        <f t="array" ref="F67">numtext(E67)</f>
        <v>CERO PESOS 00/100 M.N.</v>
      </c>
      <c r="G67" s="47">
        <f t="shared" si="4"/>
        <v>0</v>
      </c>
      <c r="H67" s="22"/>
    </row>
    <row r="68" spans="1:8" s="52" customFormat="1" ht="57">
      <c r="A68" s="42" t="s">
        <v>313</v>
      </c>
      <c r="B68" s="43" t="s">
        <v>159</v>
      </c>
      <c r="C68" s="44" t="s">
        <v>22</v>
      </c>
      <c r="D68" s="45">
        <v>13.60</v>
      </c>
      <c r="E68" s="46"/>
      <c r="F68" s="77" t="str" cm="1">
        <f t="array" ref="F68">numtext(E68)</f>
        <v>CERO PESOS 00/100 M.N.</v>
      </c>
      <c r="G68" s="47">
        <f t="shared" si="4"/>
        <v>0</v>
      </c>
      <c r="H68" s="22"/>
    </row>
    <row r="69" spans="1:8" s="55" customFormat="1" ht="85.5">
      <c r="A69" s="42" t="s">
        <v>314</v>
      </c>
      <c r="B69" s="43" t="s">
        <v>217</v>
      </c>
      <c r="C69" s="53" t="s">
        <v>25</v>
      </c>
      <c r="D69" s="45">
        <v>32.2</v>
      </c>
      <c r="E69" s="54"/>
      <c r="F69" s="77" t="str" cm="1">
        <f t="array" ref="F69">numtext(E69)</f>
        <v>CERO PESOS 00/100 M.N.</v>
      </c>
      <c r="G69" s="47">
        <f t="shared" si="4"/>
        <v>0</v>
      </c>
      <c r="H69" s="22"/>
    </row>
    <row r="70" spans="1:8" ht="85.5">
      <c r="A70" s="42" t="s">
        <v>315</v>
      </c>
      <c r="B70" s="43" t="s">
        <v>82</v>
      </c>
      <c r="C70" s="44" t="s">
        <v>22</v>
      </c>
      <c r="D70" s="45">
        <v>8.44</v>
      </c>
      <c r="E70" s="46"/>
      <c r="F70" s="77" t="str" cm="1">
        <f t="array" ref="F70">numtext(E70)</f>
        <v>CERO PESOS 00/100 M.N.</v>
      </c>
      <c r="G70" s="47">
        <f t="shared" si="4"/>
        <v>0</v>
      </c>
      <c r="H70" s="22"/>
    </row>
    <row r="71" spans="1:8" ht="57">
      <c r="A71" s="42" t="s">
        <v>316</v>
      </c>
      <c r="B71" s="43" t="s">
        <v>83</v>
      </c>
      <c r="C71" s="44" t="s">
        <v>22</v>
      </c>
      <c r="D71" s="45">
        <v>8.44</v>
      </c>
      <c r="E71" s="46"/>
      <c r="F71" s="77" t="str" cm="1">
        <f t="array" ref="F71">numtext(E71)</f>
        <v>CERO PESOS 00/100 M.N.</v>
      </c>
      <c r="G71" s="47">
        <f t="shared" si="5" ref="G71:G77">ROUND(D71*E71,2)</f>
        <v>0</v>
      </c>
      <c r="H71" s="22"/>
    </row>
    <row r="72" spans="1:8" ht="57">
      <c r="A72" s="42" t="s">
        <v>317</v>
      </c>
      <c r="B72" s="43" t="s">
        <v>84</v>
      </c>
      <c r="C72" s="44" t="s">
        <v>25</v>
      </c>
      <c r="D72" s="45">
        <v>12.40</v>
      </c>
      <c r="E72" s="46"/>
      <c r="F72" s="77" t="str" cm="1">
        <f t="array" ref="F72">numtext(E72)</f>
        <v>CERO PESOS 00/100 M.N.</v>
      </c>
      <c r="G72" s="47">
        <f t="shared" si="5"/>
        <v>0</v>
      </c>
      <c r="H72" s="22"/>
    </row>
    <row r="73" spans="1:8" ht="57">
      <c r="A73" s="42" t="s">
        <v>318</v>
      </c>
      <c r="B73" s="43" t="s">
        <v>85</v>
      </c>
      <c r="C73" s="44" t="s">
        <v>22</v>
      </c>
      <c r="D73" s="45">
        <v>8.44</v>
      </c>
      <c r="E73" s="46"/>
      <c r="F73" s="77" t="str" cm="1">
        <f t="array" ref="F73">numtext(E73)</f>
        <v>CERO PESOS 00/100 M.N.</v>
      </c>
      <c r="G73" s="47">
        <f t="shared" si="5"/>
        <v>0</v>
      </c>
      <c r="H73" s="22"/>
    </row>
    <row r="74" spans="1:8" ht="99.75">
      <c r="A74" s="42" t="s">
        <v>319</v>
      </c>
      <c r="B74" s="43" t="s">
        <v>86</v>
      </c>
      <c r="C74" s="44" t="s">
        <v>22</v>
      </c>
      <c r="D74" s="45">
        <v>6.84</v>
      </c>
      <c r="E74" s="46"/>
      <c r="F74" s="77" t="str" cm="1">
        <f t="array" ref="F74">numtext(E74)</f>
        <v>CERO PESOS 00/100 M.N.</v>
      </c>
      <c r="G74" s="47">
        <f t="shared" si="5"/>
        <v>0</v>
      </c>
      <c r="H74" s="22"/>
    </row>
    <row r="75" spans="1:8" ht="85.5">
      <c r="A75" s="42" t="s">
        <v>320</v>
      </c>
      <c r="B75" s="43" t="s">
        <v>218</v>
      </c>
      <c r="C75" s="44" t="s">
        <v>22</v>
      </c>
      <c r="D75" s="45">
        <v>6.84</v>
      </c>
      <c r="E75" s="46"/>
      <c r="F75" s="77" t="str" cm="1">
        <f t="array" ref="F75">numtext(E75)</f>
        <v>CERO PESOS 00/100 M.N.</v>
      </c>
      <c r="G75" s="47">
        <f t="shared" si="5"/>
        <v>0</v>
      </c>
      <c r="H75" s="22"/>
    </row>
    <row r="76" spans="1:8" ht="114">
      <c r="A76" s="42" t="s">
        <v>321</v>
      </c>
      <c r="B76" s="43" t="s">
        <v>87</v>
      </c>
      <c r="C76" s="44" t="s">
        <v>27</v>
      </c>
      <c r="D76" s="45">
        <v>7</v>
      </c>
      <c r="E76" s="46"/>
      <c r="F76" s="77" t="str" cm="1">
        <f t="array" ref="F76">numtext(E76)</f>
        <v>CERO PESOS 00/100 M.N.</v>
      </c>
      <c r="G76" s="47">
        <f t="shared" si="5"/>
        <v>0</v>
      </c>
      <c r="H76" s="22"/>
    </row>
    <row r="77" spans="1:8" ht="57">
      <c r="A77" s="42" t="s">
        <v>322</v>
      </c>
      <c r="B77" s="43" t="s">
        <v>88</v>
      </c>
      <c r="C77" s="44" t="s">
        <v>22</v>
      </c>
      <c r="D77" s="45">
        <v>8.22</v>
      </c>
      <c r="E77" s="46"/>
      <c r="F77" s="77" t="str" cm="1">
        <f t="array" ref="F77">numtext(E77)</f>
        <v>CERO PESOS 00/100 M.N.</v>
      </c>
      <c r="G77" s="47">
        <f t="shared" si="5"/>
        <v>0</v>
      </c>
      <c r="H77" s="22"/>
    </row>
    <row r="78" spans="1:8" ht="15">
      <c r="A78" s="37" t="s">
        <v>34</v>
      </c>
      <c r="B78" s="38" t="s">
        <v>89</v>
      </c>
      <c r="C78" s="44"/>
      <c r="D78" s="45"/>
      <c r="E78" s="46"/>
      <c r="F78" s="77"/>
      <c r="G78" s="41">
        <f>SUM(G79)</f>
        <v>0</v>
      </c>
      <c r="H78" s="22"/>
    </row>
    <row r="79" spans="1:8" ht="270.75">
      <c r="A79" s="42" t="s">
        <v>323</v>
      </c>
      <c r="B79" s="43" t="s">
        <v>90</v>
      </c>
      <c r="C79" s="44" t="s">
        <v>22</v>
      </c>
      <c r="D79" s="45">
        <v>8.44</v>
      </c>
      <c r="E79" s="46"/>
      <c r="F79" s="77" t="str" cm="1">
        <f t="array" ref="F79">numtext(E79)</f>
        <v>CERO PESOS 00/100 M.N.</v>
      </c>
      <c r="G79" s="47">
        <f>ROUND(D79*E79,2)</f>
        <v>0</v>
      </c>
      <c r="H79" s="22"/>
    </row>
    <row r="80" spans="1:8" ht="15">
      <c r="A80" s="37" t="s">
        <v>29</v>
      </c>
      <c r="B80" s="38" t="s">
        <v>161</v>
      </c>
      <c r="C80" s="44"/>
      <c r="D80" s="45"/>
      <c r="E80" s="46"/>
      <c r="F80" s="77"/>
      <c r="G80" s="41">
        <f>G81+G91</f>
        <v>0</v>
      </c>
      <c r="H80" s="22"/>
    </row>
    <row r="81" spans="1:8" s="52" customFormat="1" ht="15">
      <c r="A81" s="56" t="s">
        <v>181</v>
      </c>
      <c r="B81" s="56" t="s">
        <v>62</v>
      </c>
      <c r="C81" s="37"/>
      <c r="D81" s="45"/>
      <c r="E81" s="51"/>
      <c r="F81" s="79"/>
      <c r="G81" s="57">
        <f>SUM(G82:G90)</f>
        <v>0</v>
      </c>
      <c r="H81" s="22"/>
    </row>
    <row r="82" spans="1:8" s="52" customFormat="1" ht="71.25">
      <c r="A82" s="42" t="s">
        <v>324</v>
      </c>
      <c r="B82" s="43" t="s">
        <v>93</v>
      </c>
      <c r="C82" s="44" t="s">
        <v>23</v>
      </c>
      <c r="D82" s="45">
        <v>267.68</v>
      </c>
      <c r="E82" s="46"/>
      <c r="F82" s="77" t="str" cm="1">
        <f t="array" ref="F82">numtext(E82)</f>
        <v>CERO PESOS 00/100 M.N.</v>
      </c>
      <c r="G82" s="47">
        <f>ROUND(D82*E82,2)</f>
        <v>0</v>
      </c>
      <c r="H82" s="22"/>
    </row>
    <row r="83" spans="1:8" s="52" customFormat="1" ht="99.75">
      <c r="A83" s="42" t="s">
        <v>325</v>
      </c>
      <c r="B83" s="43" t="s">
        <v>207</v>
      </c>
      <c r="C83" s="44" t="s">
        <v>22</v>
      </c>
      <c r="D83" s="45">
        <v>178.45</v>
      </c>
      <c r="E83" s="46"/>
      <c r="F83" s="77" t="str" cm="1">
        <f t="array" ref="F83">numtext(E83)</f>
        <v>CERO PESOS 00/100 M.N.</v>
      </c>
      <c r="G83" s="47">
        <f t="shared" si="6" ref="G83:G84">ROUND(D83*E83,2)</f>
        <v>0</v>
      </c>
      <c r="H83" s="22"/>
    </row>
    <row r="84" spans="1:8" s="52" customFormat="1" ht="57">
      <c r="A84" s="42" t="s">
        <v>326</v>
      </c>
      <c r="B84" s="43" t="s">
        <v>64</v>
      </c>
      <c r="C84" s="44" t="s">
        <v>22</v>
      </c>
      <c r="D84" s="45">
        <v>178.45</v>
      </c>
      <c r="E84" s="46"/>
      <c r="F84" s="77" t="str" cm="1">
        <f t="array" ref="F84">numtext(E84)</f>
        <v>CERO PESOS 00/100 M.N.</v>
      </c>
      <c r="G84" s="47">
        <f t="shared" si="6"/>
        <v>0</v>
      </c>
      <c r="H84" s="22"/>
    </row>
    <row r="85" spans="1:8" s="52" customFormat="1" ht="57">
      <c r="A85" s="42" t="s">
        <v>327</v>
      </c>
      <c r="B85" s="43" t="s">
        <v>88</v>
      </c>
      <c r="C85" s="44" t="s">
        <v>22</v>
      </c>
      <c r="D85" s="45">
        <v>300</v>
      </c>
      <c r="E85" s="46"/>
      <c r="F85" s="78" t="str" cm="1">
        <f t="array" ref="F85">numtext(E85)</f>
        <v>CERO PESOS 00/100 M.N.</v>
      </c>
      <c r="G85" s="47">
        <f>ROUND(D85*E85,2)</f>
        <v>0</v>
      </c>
      <c r="H85" s="22"/>
    </row>
    <row r="86" spans="1:8" s="52" customFormat="1" ht="42.75">
      <c r="A86" s="42" t="s">
        <v>328</v>
      </c>
      <c r="B86" s="43" t="s">
        <v>208</v>
      </c>
      <c r="C86" s="44" t="s">
        <v>22</v>
      </c>
      <c r="D86" s="45">
        <v>105.96</v>
      </c>
      <c r="E86" s="46"/>
      <c r="F86" s="77" t="str" cm="1">
        <f t="array" ref="F86">numtext(E86)</f>
        <v>CERO PESOS 00/100 M.N.</v>
      </c>
      <c r="G86" s="47">
        <f t="shared" si="7" ref="G86:G87">ROUND(D86*E86,2)</f>
        <v>0</v>
      </c>
      <c r="H86" s="22"/>
    </row>
    <row r="87" spans="1:8" s="52" customFormat="1" ht="99.75">
      <c r="A87" s="42" t="s">
        <v>329</v>
      </c>
      <c r="B87" s="43" t="s">
        <v>209</v>
      </c>
      <c r="C87" s="44" t="s">
        <v>24</v>
      </c>
      <c r="D87" s="45">
        <v>800</v>
      </c>
      <c r="E87" s="46"/>
      <c r="F87" s="77" t="str" cm="1">
        <f t="array" ref="F87">numtext(E87)</f>
        <v>CERO PESOS 00/100 M.N.</v>
      </c>
      <c r="G87" s="47">
        <f t="shared" si="7"/>
        <v>0</v>
      </c>
      <c r="H87" s="22"/>
    </row>
    <row r="88" spans="1:8" s="58" customFormat="1" ht="57">
      <c r="A88" s="42" t="s">
        <v>330</v>
      </c>
      <c r="B88" s="43" t="s">
        <v>162</v>
      </c>
      <c r="C88" s="44" t="s">
        <v>27</v>
      </c>
      <c r="D88" s="45">
        <v>16</v>
      </c>
      <c r="E88" s="46"/>
      <c r="F88" s="77" t="str">
        <f t="array" ref="F88">+numtext(E88)</f>
        <v>CERO PESOS 00/100 M.N.</v>
      </c>
      <c r="G88" s="47">
        <f t="shared" si="8" ref="G88">+ROUND(D88*E88,2)</f>
        <v>0</v>
      </c>
      <c r="H88" s="22"/>
    </row>
    <row r="89" spans="1:8" s="52" customFormat="1" ht="71.25">
      <c r="A89" s="42" t="s">
        <v>331</v>
      </c>
      <c r="B89" s="43" t="s">
        <v>65</v>
      </c>
      <c r="C89" s="44" t="s">
        <v>23</v>
      </c>
      <c r="D89" s="45">
        <v>7</v>
      </c>
      <c r="E89" s="46"/>
      <c r="F89" s="77" t="str" cm="1">
        <f t="array" ref="F89">numtext(E89)</f>
        <v>CERO PESOS 00/100 M.N.</v>
      </c>
      <c r="G89" s="47">
        <f t="shared" si="9" ref="G89:G90">ROUND(D89*E89,2)</f>
        <v>0</v>
      </c>
      <c r="H89" s="22"/>
    </row>
    <row r="90" spans="1:8" s="52" customFormat="1" ht="57">
      <c r="A90" s="42" t="s">
        <v>332</v>
      </c>
      <c r="B90" s="43" t="s">
        <v>251</v>
      </c>
      <c r="C90" s="44" t="s">
        <v>22</v>
      </c>
      <c r="D90" s="45">
        <v>80</v>
      </c>
      <c r="E90" s="46"/>
      <c r="F90" s="78" t="str" cm="1">
        <f t="array" ref="F90">numtext(E90)</f>
        <v>CERO PESOS 00/100 M.N.</v>
      </c>
      <c r="G90" s="47">
        <f t="shared" si="9"/>
        <v>0</v>
      </c>
      <c r="H90" s="22"/>
    </row>
    <row r="91" spans="1:8" s="52" customFormat="1" ht="15">
      <c r="A91" s="56" t="s">
        <v>182</v>
      </c>
      <c r="B91" s="56" t="s">
        <v>160</v>
      </c>
      <c r="C91" s="44"/>
      <c r="D91" s="45"/>
      <c r="E91" s="46"/>
      <c r="F91" s="77"/>
      <c r="G91" s="57">
        <f>SUM(G92:G102)</f>
        <v>0</v>
      </c>
      <c r="H91" s="22"/>
    </row>
    <row r="92" spans="1:8" s="52" customFormat="1" ht="71.25">
      <c r="A92" s="42" t="s">
        <v>333</v>
      </c>
      <c r="B92" s="43" t="s">
        <v>188</v>
      </c>
      <c r="C92" s="44" t="s">
        <v>22</v>
      </c>
      <c r="D92" s="45">
        <v>150</v>
      </c>
      <c r="E92" s="46"/>
      <c r="F92" s="77" t="str" cm="1">
        <f t="array" ref="F92">numtext(E92)</f>
        <v>CERO PESOS 00/100 M.N.</v>
      </c>
      <c r="G92" s="47">
        <f t="shared" si="10" ref="G92:G95">ROUND(D92*E92,2)</f>
        <v>0</v>
      </c>
      <c r="H92" s="22"/>
    </row>
    <row r="93" spans="1:8" s="52" customFormat="1" ht="71.25">
      <c r="A93" s="42" t="s">
        <v>334</v>
      </c>
      <c r="B93" s="43" t="s">
        <v>189</v>
      </c>
      <c r="C93" s="44" t="s">
        <v>22</v>
      </c>
      <c r="D93" s="45">
        <v>264.50</v>
      </c>
      <c r="E93" s="46"/>
      <c r="F93" s="77" t="str" cm="1">
        <f t="array" ref="F93">numtext(E93)</f>
        <v>CERO PESOS 00/100 M.N.</v>
      </c>
      <c r="G93" s="47">
        <f t="shared" si="10"/>
        <v>0</v>
      </c>
      <c r="H93" s="22"/>
    </row>
    <row r="94" spans="1:8" s="52" customFormat="1" ht="99.75">
      <c r="A94" s="42" t="s">
        <v>335</v>
      </c>
      <c r="B94" s="43" t="s">
        <v>209</v>
      </c>
      <c r="C94" s="44" t="s">
        <v>24</v>
      </c>
      <c r="D94" s="45">
        <v>3600</v>
      </c>
      <c r="E94" s="46"/>
      <c r="F94" s="77" t="str" cm="1">
        <f t="array" ref="F94">numtext(E94)</f>
        <v>CERO PESOS 00/100 M.N.</v>
      </c>
      <c r="G94" s="47">
        <f t="shared" si="10"/>
        <v>0</v>
      </c>
      <c r="H94" s="22"/>
    </row>
    <row r="95" spans="1:8" s="52" customFormat="1" ht="71.25">
      <c r="A95" s="42" t="s">
        <v>336</v>
      </c>
      <c r="B95" s="43" t="s">
        <v>76</v>
      </c>
      <c r="C95" s="44" t="s">
        <v>23</v>
      </c>
      <c r="D95" s="45">
        <v>56.58</v>
      </c>
      <c r="E95" s="46"/>
      <c r="F95" s="77" t="str" cm="1">
        <f t="array" ref="F95">numtext(E95)</f>
        <v>CERO PESOS 00/100 M.N.</v>
      </c>
      <c r="G95" s="47">
        <f t="shared" si="10"/>
        <v>0</v>
      </c>
      <c r="H95" s="22"/>
    </row>
    <row r="96" spans="1:8" s="52" customFormat="1" ht="171">
      <c r="A96" s="42" t="s">
        <v>337</v>
      </c>
      <c r="B96" s="43" t="s">
        <v>219</v>
      </c>
      <c r="C96" s="44" t="s">
        <v>22</v>
      </c>
      <c r="D96" s="45">
        <v>142.64</v>
      </c>
      <c r="E96" s="46"/>
      <c r="F96" s="77" t="str" cm="1">
        <f t="array" ref="F96">numtext(E96)</f>
        <v>CERO PESOS 00/100 M.N.</v>
      </c>
      <c r="G96" s="47">
        <f t="shared" si="11" ref="G96:G98">ROUND(D96*E96,2)</f>
        <v>0</v>
      </c>
      <c r="H96" s="22"/>
    </row>
    <row r="97" spans="1:8" s="52" customFormat="1" ht="114">
      <c r="A97" s="42" t="s">
        <v>338</v>
      </c>
      <c r="B97" s="43" t="s">
        <v>220</v>
      </c>
      <c r="C97" s="44" t="s">
        <v>24</v>
      </c>
      <c r="D97" s="45">
        <v>8329.60</v>
      </c>
      <c r="E97" s="46"/>
      <c r="F97" s="77" t="str" cm="1">
        <f t="array" ref="F97">numtext(E97)</f>
        <v>CERO PESOS 00/100 M.N.</v>
      </c>
      <c r="G97" s="47">
        <f t="shared" si="11"/>
        <v>0</v>
      </c>
      <c r="H97" s="22"/>
    </row>
    <row r="98" spans="1:8" s="52" customFormat="1" ht="71.25">
      <c r="A98" s="42" t="s">
        <v>339</v>
      </c>
      <c r="B98" s="43" t="s">
        <v>221</v>
      </c>
      <c r="C98" s="44" t="s">
        <v>24</v>
      </c>
      <c r="D98" s="45">
        <v>8329.60</v>
      </c>
      <c r="E98" s="46"/>
      <c r="F98" s="77" t="str" cm="1">
        <f t="array" ref="F98">numtext(E98)</f>
        <v>CERO PESOS 00/100 M.N.</v>
      </c>
      <c r="G98" s="47">
        <f t="shared" si="11"/>
        <v>0</v>
      </c>
      <c r="H98" s="22"/>
    </row>
    <row r="99" spans="1:8" s="58" customFormat="1" ht="57">
      <c r="A99" s="42" t="s">
        <v>340</v>
      </c>
      <c r="B99" s="43" t="s">
        <v>163</v>
      </c>
      <c r="C99" s="44" t="s">
        <v>22</v>
      </c>
      <c r="D99" s="45">
        <v>214.61</v>
      </c>
      <c r="E99" s="46"/>
      <c r="F99" s="77" t="str">
        <f t="array" ref="F99">+numtext(E99)</f>
        <v>CERO PESOS 00/100 M.N.</v>
      </c>
      <c r="G99" s="47">
        <f t="shared" si="12" ref="G99:G102">+ROUND(D99*E99,2)</f>
        <v>0</v>
      </c>
      <c r="H99" s="22"/>
    </row>
    <row r="100" spans="1:8" s="58" customFormat="1" ht="114">
      <c r="A100" s="42" t="s">
        <v>341</v>
      </c>
      <c r="B100" s="43" t="s">
        <v>164</v>
      </c>
      <c r="C100" s="44" t="s">
        <v>25</v>
      </c>
      <c r="D100" s="45">
        <v>75.94</v>
      </c>
      <c r="E100" s="46"/>
      <c r="F100" s="77" t="str">
        <f t="array" ref="F100">+numtext(E100)</f>
        <v>CERO PESOS 00/100 M.N.</v>
      </c>
      <c r="G100" s="47">
        <f t="shared" si="12"/>
        <v>0</v>
      </c>
      <c r="H100" s="22"/>
    </row>
    <row r="101" spans="1:8" s="58" customFormat="1" ht="99.75">
      <c r="A101" s="42" t="s">
        <v>342</v>
      </c>
      <c r="B101" s="43" t="s">
        <v>165</v>
      </c>
      <c r="C101" s="44" t="s">
        <v>25</v>
      </c>
      <c r="D101" s="45">
        <v>75.94</v>
      </c>
      <c r="E101" s="46"/>
      <c r="F101" s="77" t="str">
        <f t="array" ref="F101">+numtext(E101)</f>
        <v>CERO PESOS 00/100 M.N.</v>
      </c>
      <c r="G101" s="47">
        <f t="shared" si="12"/>
        <v>0</v>
      </c>
      <c r="H101" s="22"/>
    </row>
    <row r="102" spans="1:8" s="58" customFormat="1" ht="114">
      <c r="A102" s="42" t="s">
        <v>343</v>
      </c>
      <c r="B102" s="43" t="s">
        <v>166</v>
      </c>
      <c r="C102" s="44" t="s">
        <v>25</v>
      </c>
      <c r="D102" s="45">
        <v>75.94</v>
      </c>
      <c r="E102" s="46"/>
      <c r="F102" s="77" t="str">
        <f t="array" ref="F102">+numtext(E102)</f>
        <v>CERO PESOS 00/100 M.N.</v>
      </c>
      <c r="G102" s="47">
        <f t="shared" si="12"/>
        <v>0</v>
      </c>
      <c r="H102" s="22"/>
    </row>
    <row r="103" spans="1:8" s="52" customFormat="1" ht="15">
      <c r="A103" s="37" t="s">
        <v>35</v>
      </c>
      <c r="B103" s="38" t="s">
        <v>167</v>
      </c>
      <c r="C103" s="44"/>
      <c r="D103" s="45"/>
      <c r="E103" s="46"/>
      <c r="F103" s="78"/>
      <c r="G103" s="41">
        <f>G104+G111+G127</f>
        <v>0</v>
      </c>
      <c r="H103" s="22"/>
    </row>
    <row r="104" spans="1:8" ht="15">
      <c r="A104" s="56" t="s">
        <v>183</v>
      </c>
      <c r="B104" s="56" t="s">
        <v>91</v>
      </c>
      <c r="C104" s="44"/>
      <c r="D104" s="45"/>
      <c r="E104" s="46"/>
      <c r="F104" s="77"/>
      <c r="G104" s="57">
        <f>SUM(G105:G110)</f>
        <v>0</v>
      </c>
      <c r="H104" s="22"/>
    </row>
    <row r="105" spans="1:8" ht="42.75">
      <c r="A105" s="42" t="s">
        <v>344</v>
      </c>
      <c r="B105" s="43" t="s">
        <v>92</v>
      </c>
      <c r="C105" s="44" t="s">
        <v>25</v>
      </c>
      <c r="D105" s="45">
        <v>5.37</v>
      </c>
      <c r="E105" s="46"/>
      <c r="F105" s="77" t="str" cm="1">
        <f t="array" ref="F105">numtext(E105)</f>
        <v>CERO PESOS 00/100 M.N.</v>
      </c>
      <c r="G105" s="47">
        <f t="shared" si="13" ref="G105:G110">ROUND(D105*E105,2)</f>
        <v>0</v>
      </c>
      <c r="H105" s="22"/>
    </row>
    <row r="106" spans="1:8" ht="71.25">
      <c r="A106" s="42" t="s">
        <v>345</v>
      </c>
      <c r="B106" s="43" t="s">
        <v>93</v>
      </c>
      <c r="C106" s="44" t="s">
        <v>23</v>
      </c>
      <c r="D106" s="45">
        <v>5.37</v>
      </c>
      <c r="E106" s="46"/>
      <c r="F106" s="77" t="str" cm="1">
        <f t="array" ref="F106">numtext(E106)</f>
        <v>CERO PESOS 00/100 M.N.</v>
      </c>
      <c r="G106" s="47">
        <f t="shared" si="13"/>
        <v>0</v>
      </c>
      <c r="H106" s="22"/>
    </row>
    <row r="107" spans="1:8" ht="57">
      <c r="A107" s="42" t="s">
        <v>346</v>
      </c>
      <c r="B107" s="43" t="s">
        <v>222</v>
      </c>
      <c r="C107" s="44" t="s">
        <v>25</v>
      </c>
      <c r="D107" s="45">
        <v>5.37</v>
      </c>
      <c r="E107" s="46"/>
      <c r="F107" s="77" t="str" cm="1">
        <f t="array" ref="F107">numtext(E107)</f>
        <v>CERO PESOS 00/100 M.N.</v>
      </c>
      <c r="G107" s="47">
        <f t="shared" si="13"/>
        <v>0</v>
      </c>
      <c r="H107" s="22"/>
    </row>
    <row r="108" spans="1:8" ht="71.25">
      <c r="A108" s="42" t="s">
        <v>347</v>
      </c>
      <c r="B108" s="43" t="s">
        <v>223</v>
      </c>
      <c r="C108" s="44" t="s">
        <v>27</v>
      </c>
      <c r="D108" s="45">
        <v>4</v>
      </c>
      <c r="E108" s="46"/>
      <c r="F108" s="77" t="str" cm="1">
        <f t="array" ref="F108">numtext(E108)</f>
        <v>CERO PESOS 00/100 M.N.</v>
      </c>
      <c r="G108" s="47">
        <f t="shared" si="13"/>
        <v>0</v>
      </c>
      <c r="H108" s="22"/>
    </row>
    <row r="109" spans="1:8" ht="42.75">
      <c r="A109" s="42" t="s">
        <v>348</v>
      </c>
      <c r="B109" s="43" t="s">
        <v>96</v>
      </c>
      <c r="C109" s="44" t="s">
        <v>27</v>
      </c>
      <c r="D109" s="45">
        <v>1</v>
      </c>
      <c r="E109" s="46"/>
      <c r="F109" s="77" t="str" cm="1">
        <f t="array" ref="F109">numtext(E109)</f>
        <v>CERO PESOS 00/100 M.N.</v>
      </c>
      <c r="G109" s="47">
        <f t="shared" si="13"/>
        <v>0</v>
      </c>
      <c r="H109" s="22"/>
    </row>
    <row r="110" spans="1:8" ht="42.75">
      <c r="A110" s="42" t="s">
        <v>349</v>
      </c>
      <c r="B110" s="43" t="s">
        <v>97</v>
      </c>
      <c r="C110" s="44" t="s">
        <v>25</v>
      </c>
      <c r="D110" s="45">
        <v>1</v>
      </c>
      <c r="E110" s="46"/>
      <c r="F110" s="77" t="str" cm="1">
        <f t="array" ref="F110">numtext(E110)</f>
        <v>CERO PESOS 00/100 M.N.</v>
      </c>
      <c r="G110" s="47">
        <f t="shared" si="13"/>
        <v>0</v>
      </c>
      <c r="H110" s="22"/>
    </row>
    <row r="111" spans="1:8" ht="15">
      <c r="A111" s="56" t="s">
        <v>184</v>
      </c>
      <c r="B111" s="56" t="s">
        <v>98</v>
      </c>
      <c r="C111" s="44"/>
      <c r="D111" s="45"/>
      <c r="E111" s="46"/>
      <c r="F111" s="77"/>
      <c r="G111" s="57">
        <f>SUM(G112:G126)</f>
        <v>0</v>
      </c>
      <c r="H111" s="22"/>
    </row>
    <row r="112" spans="1:8" ht="42.75">
      <c r="A112" s="42" t="s">
        <v>350</v>
      </c>
      <c r="B112" s="43" t="s">
        <v>92</v>
      </c>
      <c r="C112" s="44" t="s">
        <v>25</v>
      </c>
      <c r="D112" s="45">
        <v>86.29</v>
      </c>
      <c r="E112" s="46"/>
      <c r="F112" s="77" t="str" cm="1">
        <f t="array" ref="F112">numtext(E112)</f>
        <v>CERO PESOS 00/100 M.N.</v>
      </c>
      <c r="G112" s="47">
        <f t="shared" si="14" ref="G112:G123">ROUND(D112*E112,2)</f>
        <v>0</v>
      </c>
      <c r="H112" s="22"/>
    </row>
    <row r="113" spans="1:8" ht="71.25">
      <c r="A113" s="42" t="s">
        <v>351</v>
      </c>
      <c r="B113" s="43" t="s">
        <v>93</v>
      </c>
      <c r="C113" s="44" t="s">
        <v>23</v>
      </c>
      <c r="D113" s="45">
        <v>36.28</v>
      </c>
      <c r="E113" s="46"/>
      <c r="F113" s="77" t="str" cm="1">
        <f t="array" ref="F113">numtext(E113)</f>
        <v>CERO PESOS 00/100 M.N.</v>
      </c>
      <c r="G113" s="47">
        <f t="shared" si="14"/>
        <v>0</v>
      </c>
      <c r="H113" s="22"/>
    </row>
    <row r="114" spans="1:8" ht="42.75">
      <c r="A114" s="42" t="s">
        <v>352</v>
      </c>
      <c r="B114" s="43" t="s">
        <v>94</v>
      </c>
      <c r="C114" s="44" t="s">
        <v>22</v>
      </c>
      <c r="D114" s="45">
        <v>86.29</v>
      </c>
      <c r="E114" s="46"/>
      <c r="F114" s="77" t="str" cm="1">
        <f t="array" ref="F114">numtext(E114)</f>
        <v>CERO PESOS 00/100 M.N.</v>
      </c>
      <c r="G114" s="47">
        <f t="shared" si="14"/>
        <v>0</v>
      </c>
      <c r="H114" s="22"/>
    </row>
    <row r="115" spans="1:8" ht="42.75">
      <c r="A115" s="42" t="s">
        <v>353</v>
      </c>
      <c r="B115" s="43" t="s">
        <v>95</v>
      </c>
      <c r="C115" s="44" t="s">
        <v>23</v>
      </c>
      <c r="D115" s="45">
        <v>4</v>
      </c>
      <c r="E115" s="46"/>
      <c r="F115" s="77" t="str" cm="1">
        <f t="array" ref="F115">numtext(E115)</f>
        <v>CERO PESOS 00/100 M.N.</v>
      </c>
      <c r="G115" s="47">
        <f t="shared" si="14"/>
        <v>0</v>
      </c>
      <c r="H115" s="22"/>
    </row>
    <row r="116" spans="1:8" s="52" customFormat="1" ht="71.25">
      <c r="A116" s="42" t="s">
        <v>354</v>
      </c>
      <c r="B116" s="43" t="s">
        <v>168</v>
      </c>
      <c r="C116" s="44" t="s">
        <v>23</v>
      </c>
      <c r="D116" s="45">
        <v>7.45</v>
      </c>
      <c r="E116" s="46"/>
      <c r="F116" s="78" t="str" cm="1">
        <f t="array" ref="F116">numtext(E116)</f>
        <v>CERO PESOS 00/100 M.N.</v>
      </c>
      <c r="G116" s="47">
        <f t="shared" si="14"/>
        <v>0</v>
      </c>
      <c r="H116" s="22"/>
    </row>
    <row r="117" spans="1:8" ht="57">
      <c r="A117" s="42" t="s">
        <v>355</v>
      </c>
      <c r="B117" s="43" t="s">
        <v>210</v>
      </c>
      <c r="C117" s="44" t="s">
        <v>23</v>
      </c>
      <c r="D117" s="45">
        <v>33.86</v>
      </c>
      <c r="E117" s="46"/>
      <c r="F117" s="77" t="str" cm="1">
        <f t="array" ref="F117">numtext(E117)</f>
        <v>CERO PESOS 00/100 M.N.</v>
      </c>
      <c r="G117" s="47">
        <f t="shared" si="14"/>
        <v>0</v>
      </c>
      <c r="H117" s="22"/>
    </row>
    <row r="118" spans="1:8" ht="85.5">
      <c r="A118" s="42" t="s">
        <v>356</v>
      </c>
      <c r="B118" s="43" t="s">
        <v>224</v>
      </c>
      <c r="C118" s="44" t="s">
        <v>27</v>
      </c>
      <c r="D118" s="45">
        <v>3</v>
      </c>
      <c r="E118" s="46"/>
      <c r="F118" s="77" t="str" cm="1">
        <f t="array" ref="F118">numtext(E118)</f>
        <v>CERO PESOS 00/100 M.N.</v>
      </c>
      <c r="G118" s="47">
        <f t="shared" si="14"/>
        <v>0</v>
      </c>
      <c r="H118" s="22"/>
    </row>
    <row r="119" spans="1:8" ht="57">
      <c r="A119" s="42" t="s">
        <v>357</v>
      </c>
      <c r="B119" s="43" t="s">
        <v>99</v>
      </c>
      <c r="C119" s="44" t="s">
        <v>25</v>
      </c>
      <c r="D119" s="45">
        <v>19.64</v>
      </c>
      <c r="E119" s="46"/>
      <c r="F119" s="77" t="str" cm="1">
        <f t="array" ref="F119">numtext(E119)</f>
        <v>CERO PESOS 00/100 M.N.</v>
      </c>
      <c r="G119" s="47">
        <f t="shared" si="14"/>
        <v>0</v>
      </c>
      <c r="H119" s="22"/>
    </row>
    <row r="120" spans="1:8" s="52" customFormat="1" ht="57">
      <c r="A120" s="42" t="s">
        <v>358</v>
      </c>
      <c r="B120" s="43" t="s">
        <v>169</v>
      </c>
      <c r="C120" s="44" t="s">
        <v>25</v>
      </c>
      <c r="D120" s="45">
        <v>2.13</v>
      </c>
      <c r="E120" s="46"/>
      <c r="F120" s="78" t="str" cm="1">
        <f t="array" ref="F120">numtext(E120)</f>
        <v>CERO PESOS 00/100 M.N.</v>
      </c>
      <c r="G120" s="47">
        <f t="shared" si="14"/>
        <v>0</v>
      </c>
      <c r="H120" s="22"/>
    </row>
    <row r="121" spans="1:8" ht="42.75">
      <c r="A121" s="42" t="s">
        <v>359</v>
      </c>
      <c r="B121" s="43" t="s">
        <v>225</v>
      </c>
      <c r="C121" s="44" t="s">
        <v>25</v>
      </c>
      <c r="D121" s="45">
        <v>64.50</v>
      </c>
      <c r="E121" s="46"/>
      <c r="F121" s="77" t="str" cm="1">
        <f t="array" ref="F121">numtext(E121)</f>
        <v>CERO PESOS 00/100 M.N.</v>
      </c>
      <c r="G121" s="47">
        <f t="shared" si="14"/>
        <v>0</v>
      </c>
      <c r="H121" s="22"/>
    </row>
    <row r="122" spans="1:8" ht="42.75">
      <c r="A122" s="42" t="s">
        <v>360</v>
      </c>
      <c r="B122" s="43" t="s">
        <v>226</v>
      </c>
      <c r="C122" s="44" t="s">
        <v>27</v>
      </c>
      <c r="D122" s="45">
        <v>10</v>
      </c>
      <c r="E122" s="46"/>
      <c r="F122" s="77" t="str" cm="1">
        <f t="array" ref="F122">numtext(E122)</f>
        <v>CERO PESOS 00/100 M.N.</v>
      </c>
      <c r="G122" s="47">
        <f t="shared" si="14"/>
        <v>0</v>
      </c>
      <c r="H122" s="22"/>
    </row>
    <row r="123" spans="1:8" s="52" customFormat="1" ht="42.75">
      <c r="A123" s="42" t="s">
        <v>361</v>
      </c>
      <c r="B123" s="43" t="s">
        <v>227</v>
      </c>
      <c r="C123" s="44" t="s">
        <v>27</v>
      </c>
      <c r="D123" s="45">
        <v>2</v>
      </c>
      <c r="E123" s="46"/>
      <c r="F123" s="78" t="str" cm="1">
        <f t="array" ref="F123">numtext(E123)</f>
        <v>CERO PESOS 00/100 M.N.</v>
      </c>
      <c r="G123" s="47">
        <f t="shared" si="14"/>
        <v>0</v>
      </c>
      <c r="H123" s="22"/>
    </row>
    <row r="124" spans="1:8" ht="42.75">
      <c r="A124" s="42" t="s">
        <v>362</v>
      </c>
      <c r="B124" s="43" t="s">
        <v>228</v>
      </c>
      <c r="C124" s="44" t="s">
        <v>27</v>
      </c>
      <c r="D124" s="45">
        <v>1</v>
      </c>
      <c r="E124" s="46"/>
      <c r="F124" s="77" t="str" cm="1">
        <f t="array" ref="F124">numtext(E124)</f>
        <v>CERO PESOS 00/100 M.N.</v>
      </c>
      <c r="G124" s="47">
        <f>ROUND(D124*E124,2)</f>
        <v>0</v>
      </c>
      <c r="H124" s="22"/>
    </row>
    <row r="125" spans="1:8" ht="71.25">
      <c r="A125" s="42" t="s">
        <v>363</v>
      </c>
      <c r="B125" s="43" t="s">
        <v>229</v>
      </c>
      <c r="C125" s="44" t="s">
        <v>27</v>
      </c>
      <c r="D125" s="45">
        <v>5</v>
      </c>
      <c r="E125" s="46"/>
      <c r="F125" s="77" t="str" cm="1">
        <f t="array" ref="F125">numtext(E125)</f>
        <v>CERO PESOS 00/100 M.N.</v>
      </c>
      <c r="G125" s="47">
        <f>ROUND(D125*E125,2)</f>
        <v>0</v>
      </c>
      <c r="H125" s="22"/>
    </row>
    <row r="126" spans="1:8" ht="142.5">
      <c r="A126" s="42" t="s">
        <v>364</v>
      </c>
      <c r="B126" s="43" t="s">
        <v>146</v>
      </c>
      <c r="C126" s="44" t="s">
        <v>27</v>
      </c>
      <c r="D126" s="45">
        <v>3</v>
      </c>
      <c r="E126" s="46"/>
      <c r="F126" s="77" t="str" cm="1">
        <f t="array" ref="F126">numtext(E126)</f>
        <v>CERO PESOS 00/100 M.N.</v>
      </c>
      <c r="G126" s="47">
        <f>ROUND(D126*E126,2)</f>
        <v>0</v>
      </c>
      <c r="H126" s="22"/>
    </row>
    <row r="127" spans="1:8" ht="15">
      <c r="A127" s="56" t="s">
        <v>185</v>
      </c>
      <c r="B127" s="56" t="s">
        <v>100</v>
      </c>
      <c r="C127" s="44"/>
      <c r="D127" s="45"/>
      <c r="E127" s="46"/>
      <c r="F127" s="78"/>
      <c r="G127" s="57">
        <f>SUM(G128:G137)</f>
        <v>0</v>
      </c>
      <c r="H127" s="22"/>
    </row>
    <row r="128" spans="1:8" ht="42.75">
      <c r="A128" s="42" t="s">
        <v>365</v>
      </c>
      <c r="B128" s="43" t="s">
        <v>92</v>
      </c>
      <c r="C128" s="44" t="s">
        <v>25</v>
      </c>
      <c r="D128" s="45">
        <v>65.20</v>
      </c>
      <c r="E128" s="46"/>
      <c r="F128" s="77" t="str" cm="1">
        <f t="array" ref="F128">numtext(E128)</f>
        <v>CERO PESOS 00/100 M.N.</v>
      </c>
      <c r="G128" s="47">
        <f t="shared" si="15" ref="G128:G135">ROUND(D128*E128,2)</f>
        <v>0</v>
      </c>
      <c r="H128" s="22"/>
    </row>
    <row r="129" spans="1:8" s="52" customFormat="1" ht="71.25">
      <c r="A129" s="42" t="s">
        <v>366</v>
      </c>
      <c r="B129" s="43" t="s">
        <v>170</v>
      </c>
      <c r="C129" s="44" t="s">
        <v>25</v>
      </c>
      <c r="D129" s="45">
        <v>12.60</v>
      </c>
      <c r="E129" s="46"/>
      <c r="F129" s="78" t="str" cm="1">
        <f t="array" ref="F129">numtext(E129)</f>
        <v>CERO PESOS 00/100 M.N.</v>
      </c>
      <c r="G129" s="47">
        <f t="shared" si="15"/>
        <v>0</v>
      </c>
      <c r="H129" s="22"/>
    </row>
    <row r="130" spans="1:8" ht="71.25">
      <c r="A130" s="42" t="s">
        <v>367</v>
      </c>
      <c r="B130" s="43" t="s">
        <v>101</v>
      </c>
      <c r="C130" s="44" t="s">
        <v>25</v>
      </c>
      <c r="D130" s="45">
        <v>25.33</v>
      </c>
      <c r="E130" s="46"/>
      <c r="F130" s="77" t="str" cm="1">
        <f t="array" ref="F130">numtext(E130)</f>
        <v>CERO PESOS 00/100 M.N.</v>
      </c>
      <c r="G130" s="47">
        <f t="shared" si="15"/>
        <v>0</v>
      </c>
      <c r="H130" s="22"/>
    </row>
    <row r="131" spans="1:8" s="52" customFormat="1" ht="71.25">
      <c r="A131" s="42" t="s">
        <v>368</v>
      </c>
      <c r="B131" s="43" t="s">
        <v>171</v>
      </c>
      <c r="C131" s="44" t="s">
        <v>25</v>
      </c>
      <c r="D131" s="45">
        <v>1.93</v>
      </c>
      <c r="E131" s="46"/>
      <c r="F131" s="78" t="str" cm="1">
        <f t="array" ref="F131">numtext(E131)</f>
        <v>CERO PESOS 00/100 M.N.</v>
      </c>
      <c r="G131" s="47">
        <f t="shared" si="15"/>
        <v>0</v>
      </c>
      <c r="H131" s="22"/>
    </row>
    <row r="132" spans="1:8" ht="71.25">
      <c r="A132" s="42" t="s">
        <v>369</v>
      </c>
      <c r="B132" s="43" t="s">
        <v>147</v>
      </c>
      <c r="C132" s="44" t="s">
        <v>25</v>
      </c>
      <c r="D132" s="45">
        <v>23.46</v>
      </c>
      <c r="E132" s="46"/>
      <c r="F132" s="77" t="str" cm="1">
        <f t="array" ref="F132">numtext(E132)</f>
        <v>CERO PESOS 00/100 M.N.</v>
      </c>
      <c r="G132" s="47">
        <f t="shared" si="15"/>
        <v>0</v>
      </c>
      <c r="H132" s="22"/>
    </row>
    <row r="133" spans="1:8" ht="71.25">
      <c r="A133" s="42" t="s">
        <v>370</v>
      </c>
      <c r="B133" s="43" t="s">
        <v>102</v>
      </c>
      <c r="C133" s="44" t="s">
        <v>25</v>
      </c>
      <c r="D133" s="45">
        <v>1.88</v>
      </c>
      <c r="E133" s="46"/>
      <c r="F133" s="77" t="str" cm="1">
        <f t="array" ref="F133">numtext(E133)</f>
        <v>CERO PESOS 00/100 M.N.</v>
      </c>
      <c r="G133" s="47">
        <f t="shared" si="15"/>
        <v>0</v>
      </c>
      <c r="H133" s="22"/>
    </row>
    <row r="134" spans="1:8" ht="142.5">
      <c r="A134" s="42" t="s">
        <v>371</v>
      </c>
      <c r="B134" s="43" t="s">
        <v>103</v>
      </c>
      <c r="C134" s="44" t="s">
        <v>104</v>
      </c>
      <c r="D134" s="45">
        <v>4</v>
      </c>
      <c r="E134" s="46"/>
      <c r="F134" s="77" t="str" cm="1">
        <f t="array" ref="F134">numtext(E134)</f>
        <v>CERO PESOS 00/100 M.N.</v>
      </c>
      <c r="G134" s="47">
        <f t="shared" si="15"/>
        <v>0</v>
      </c>
      <c r="H134" s="22"/>
    </row>
    <row r="135" spans="1:8" ht="57">
      <c r="A135" s="42" t="s">
        <v>372</v>
      </c>
      <c r="B135" s="43" t="s">
        <v>105</v>
      </c>
      <c r="C135" s="44" t="s">
        <v>27</v>
      </c>
      <c r="D135" s="45">
        <v>5</v>
      </c>
      <c r="E135" s="46"/>
      <c r="F135" s="77" t="str" cm="1">
        <f t="array" ref="F135">numtext(E135)</f>
        <v>CERO PESOS 00/100 M.N.</v>
      </c>
      <c r="G135" s="47">
        <f t="shared" si="15"/>
        <v>0</v>
      </c>
      <c r="H135" s="22"/>
    </row>
    <row r="136" spans="1:8" s="52" customFormat="1" ht="57">
      <c r="A136" s="42" t="s">
        <v>373</v>
      </c>
      <c r="B136" s="43" t="s">
        <v>172</v>
      </c>
      <c r="C136" s="44" t="s">
        <v>27</v>
      </c>
      <c r="D136" s="45">
        <v>1</v>
      </c>
      <c r="E136" s="46"/>
      <c r="F136" s="78" t="str" cm="1">
        <f t="array" ref="F136">numtext(E136)</f>
        <v>CERO PESOS 00/100 M.N.</v>
      </c>
      <c r="G136" s="47">
        <f>ROUND(D136*E136,2)</f>
        <v>0</v>
      </c>
      <c r="H136" s="22"/>
    </row>
    <row r="137" spans="1:8" s="52" customFormat="1" ht="42.75">
      <c r="A137" s="42" t="s">
        <v>374</v>
      </c>
      <c r="B137" s="43" t="s">
        <v>173</v>
      </c>
      <c r="C137" s="44" t="s">
        <v>27</v>
      </c>
      <c r="D137" s="45">
        <v>2</v>
      </c>
      <c r="E137" s="46"/>
      <c r="F137" s="78" t="str" cm="1">
        <f t="array" ref="F137">numtext(E137)</f>
        <v>CERO PESOS 00/100 M.N.</v>
      </c>
      <c r="G137" s="47">
        <f>ROUND(D137*E137,2)</f>
        <v>0</v>
      </c>
      <c r="H137" s="22"/>
    </row>
    <row r="138" spans="1:8" ht="15">
      <c r="A138" s="37" t="s">
        <v>36</v>
      </c>
      <c r="B138" s="38" t="s">
        <v>252</v>
      </c>
      <c r="C138" s="44"/>
      <c r="D138" s="45"/>
      <c r="E138" s="46"/>
      <c r="F138" s="77"/>
      <c r="G138" s="41">
        <f>SUM(G139:G145)</f>
        <v>0</v>
      </c>
      <c r="H138" s="22"/>
    </row>
    <row r="139" spans="1:8" ht="242.25">
      <c r="A139" s="42" t="s">
        <v>375</v>
      </c>
      <c r="B139" s="43" t="s">
        <v>106</v>
      </c>
      <c r="C139" s="44" t="s">
        <v>104</v>
      </c>
      <c r="D139" s="45">
        <v>7</v>
      </c>
      <c r="E139" s="46"/>
      <c r="F139" s="77" t="str" cm="1">
        <f t="array" ref="F139">numtext(E139)</f>
        <v>CERO PESOS 00/100 M.N.</v>
      </c>
      <c r="G139" s="47">
        <f>ROUND(D139*E139,2)</f>
        <v>0</v>
      </c>
      <c r="H139" s="22"/>
    </row>
    <row r="140" spans="1:8" ht="85.5">
      <c r="A140" s="42" t="s">
        <v>376</v>
      </c>
      <c r="B140" s="43" t="s">
        <v>107</v>
      </c>
      <c r="C140" s="44" t="s">
        <v>27</v>
      </c>
      <c r="D140" s="45">
        <v>5</v>
      </c>
      <c r="E140" s="46"/>
      <c r="F140" s="77" t="str" cm="1">
        <f t="array" ref="F140">numtext(E140)</f>
        <v>CERO PESOS 00/100 M.N.</v>
      </c>
      <c r="G140" s="47">
        <f>ROUND(D140*E140,2)</f>
        <v>0</v>
      </c>
      <c r="H140" s="22"/>
    </row>
    <row r="141" spans="1:8" ht="71.25">
      <c r="A141" s="42" t="s">
        <v>377</v>
      </c>
      <c r="B141" s="43" t="s">
        <v>230</v>
      </c>
      <c r="C141" s="44" t="s">
        <v>27</v>
      </c>
      <c r="D141" s="45">
        <v>2</v>
      </c>
      <c r="E141" s="46"/>
      <c r="F141" s="77" t="str" cm="1">
        <f t="array" ref="F141">numtext(E141)</f>
        <v>CERO PESOS 00/100 M.N.</v>
      </c>
      <c r="G141" s="47">
        <f>ROUND(D141*E141,2)</f>
        <v>0</v>
      </c>
      <c r="H141" s="22"/>
    </row>
    <row r="142" spans="1:8" ht="213.75">
      <c r="A142" s="42" t="s">
        <v>378</v>
      </c>
      <c r="B142" s="43" t="s">
        <v>108</v>
      </c>
      <c r="C142" s="44" t="s">
        <v>27</v>
      </c>
      <c r="D142" s="45">
        <v>99</v>
      </c>
      <c r="E142" s="46"/>
      <c r="F142" s="77" t="str" cm="1">
        <f t="array" ref="F142">numtext(E142)</f>
        <v>CERO PESOS 00/100 M.N.</v>
      </c>
      <c r="G142" s="47">
        <f>ROUND(D142*E142,2)</f>
        <v>0</v>
      </c>
      <c r="H142" s="22"/>
    </row>
    <row r="143" spans="1:8" s="52" customFormat="1" ht="42.75">
      <c r="A143" s="42" t="s">
        <v>379</v>
      </c>
      <c r="B143" s="43" t="s">
        <v>191</v>
      </c>
      <c r="C143" s="44" t="s">
        <v>27</v>
      </c>
      <c r="D143" s="45">
        <v>10</v>
      </c>
      <c r="E143" s="46"/>
      <c r="F143" s="77" t="str" cm="1">
        <f t="array" ref="F143">numtext(E143)</f>
        <v>CERO PESOS 00/100 M.N.</v>
      </c>
      <c r="G143" s="47">
        <f t="shared" si="16" ref="G143">ROUND(D143*E143,2)</f>
        <v>0</v>
      </c>
      <c r="H143" s="22"/>
    </row>
    <row r="144" spans="1:8" ht="42.75">
      <c r="A144" s="42" t="s">
        <v>380</v>
      </c>
      <c r="B144" s="43" t="s">
        <v>231</v>
      </c>
      <c r="C144" s="44" t="s">
        <v>27</v>
      </c>
      <c r="D144" s="45">
        <v>2</v>
      </c>
      <c r="E144" s="46"/>
      <c r="F144" s="77" t="str" cm="1">
        <f t="array" ref="F144">numtext(E144)</f>
        <v>CERO PESOS 00/100 M.N.</v>
      </c>
      <c r="G144" s="47">
        <f>ROUND(D144*E144,2)</f>
        <v>0</v>
      </c>
      <c r="H144" s="22"/>
    </row>
    <row r="145" spans="1:8" s="52" customFormat="1" ht="57">
      <c r="A145" s="42" t="s">
        <v>381</v>
      </c>
      <c r="B145" s="43" t="s">
        <v>232</v>
      </c>
      <c r="C145" s="44" t="s">
        <v>27</v>
      </c>
      <c r="D145" s="45">
        <v>87</v>
      </c>
      <c r="E145" s="46"/>
      <c r="F145" s="78" t="str" cm="1">
        <f t="array" ref="F145">numtext(E145)</f>
        <v>CERO PESOS 00/100 M.N.</v>
      </c>
      <c r="G145" s="47">
        <f t="shared" si="17" ref="G145">ROUND(D145*E145,2)</f>
        <v>0</v>
      </c>
      <c r="H145" s="22"/>
    </row>
    <row r="146" spans="1:8" ht="15">
      <c r="A146" s="37" t="s">
        <v>37</v>
      </c>
      <c r="B146" s="38" t="s">
        <v>260</v>
      </c>
      <c r="C146" s="44"/>
      <c r="D146" s="45"/>
      <c r="E146" s="46"/>
      <c r="F146" s="77"/>
      <c r="G146" s="41">
        <f>SUM(G147:G153)</f>
        <v>0</v>
      </c>
      <c r="H146" s="22"/>
    </row>
    <row r="147" spans="1:8" s="52" customFormat="1" ht="57">
      <c r="A147" s="42" t="s">
        <v>382</v>
      </c>
      <c r="B147" s="43" t="s">
        <v>233</v>
      </c>
      <c r="C147" s="44" t="s">
        <v>25</v>
      </c>
      <c r="D147" s="45">
        <v>580</v>
      </c>
      <c r="E147" s="46"/>
      <c r="F147" s="78" t="str" cm="1">
        <f t="array" ref="F147">numtext(E147)</f>
        <v>CERO PESOS 00/100 M.N.</v>
      </c>
      <c r="G147" s="47">
        <f t="shared" si="18" ref="G147:G150">ROUND(D147*E147,2)</f>
        <v>0</v>
      </c>
      <c r="H147" s="22"/>
    </row>
    <row r="148" spans="1:8" s="52" customFormat="1" ht="57">
      <c r="A148" s="42" t="s">
        <v>383</v>
      </c>
      <c r="B148" s="43" t="s">
        <v>174</v>
      </c>
      <c r="C148" s="44" t="s">
        <v>25</v>
      </c>
      <c r="D148" s="45">
        <v>320</v>
      </c>
      <c r="E148" s="46"/>
      <c r="F148" s="78" t="str" cm="1">
        <f t="array" ref="F148">numtext(E148)</f>
        <v>CERO PESOS 00/100 M.N.</v>
      </c>
      <c r="G148" s="47">
        <f t="shared" si="18"/>
        <v>0</v>
      </c>
      <c r="H148" s="22"/>
    </row>
    <row r="149" spans="1:8" ht="42.75">
      <c r="A149" s="42" t="s">
        <v>384</v>
      </c>
      <c r="B149" s="43" t="s">
        <v>187</v>
      </c>
      <c r="C149" s="44" t="s">
        <v>25</v>
      </c>
      <c r="D149" s="45">
        <v>100</v>
      </c>
      <c r="E149" s="46"/>
      <c r="F149" s="77" t="str" cm="1">
        <f t="array" ref="F149">numtext(E149)</f>
        <v>CERO PESOS 00/100 M.N.</v>
      </c>
      <c r="G149" s="47">
        <f t="shared" si="18"/>
        <v>0</v>
      </c>
      <c r="H149" s="22"/>
    </row>
    <row r="150" spans="1:8" s="52" customFormat="1" ht="71.25">
      <c r="A150" s="42" t="s">
        <v>385</v>
      </c>
      <c r="B150" s="43" t="s">
        <v>234</v>
      </c>
      <c r="C150" s="44" t="s">
        <v>25</v>
      </c>
      <c r="D150" s="45">
        <v>600</v>
      </c>
      <c r="E150" s="46"/>
      <c r="F150" s="78" t="str" cm="1">
        <f t="array" ref="F150">numtext(E150)</f>
        <v>CERO PESOS 00/100 M.N.</v>
      </c>
      <c r="G150" s="47">
        <f t="shared" si="18"/>
        <v>0</v>
      </c>
      <c r="H150" s="22"/>
    </row>
    <row r="151" spans="1:8" ht="71.25">
      <c r="A151" s="42" t="s">
        <v>386</v>
      </c>
      <c r="B151" s="43" t="s">
        <v>109</v>
      </c>
      <c r="C151" s="44" t="s">
        <v>25</v>
      </c>
      <c r="D151" s="45">
        <v>720</v>
      </c>
      <c r="E151" s="46"/>
      <c r="F151" s="77" t="str" cm="1">
        <f t="array" ref="F151">numtext(E151)</f>
        <v>CERO PESOS 00/100 M.N.</v>
      </c>
      <c r="G151" s="47">
        <f>ROUND(D151*E151,2)</f>
        <v>0</v>
      </c>
      <c r="H151" s="22"/>
    </row>
    <row r="152" spans="1:8" ht="71.25">
      <c r="A152" s="42" t="s">
        <v>387</v>
      </c>
      <c r="B152" s="43" t="s">
        <v>110</v>
      </c>
      <c r="C152" s="44" t="s">
        <v>25</v>
      </c>
      <c r="D152" s="45">
        <v>200</v>
      </c>
      <c r="E152" s="46"/>
      <c r="F152" s="77" t="str" cm="1">
        <f t="array" ref="F152">numtext(E152)</f>
        <v>CERO PESOS 00/100 M.N.</v>
      </c>
      <c r="G152" s="47">
        <f>ROUND(D152*E152,2)</f>
        <v>0</v>
      </c>
      <c r="H152" s="22"/>
    </row>
    <row r="153" spans="1:8" ht="99.75">
      <c r="A153" s="42" t="s">
        <v>388</v>
      </c>
      <c r="B153" s="43" t="s">
        <v>235</v>
      </c>
      <c r="C153" s="44" t="s">
        <v>27</v>
      </c>
      <c r="D153" s="45">
        <v>50</v>
      </c>
      <c r="E153" s="46"/>
      <c r="F153" s="77" t="str" cm="1">
        <f t="array" ref="F153">numtext(E153)</f>
        <v>CERO PESOS 00/100 M.N.</v>
      </c>
      <c r="G153" s="47">
        <f t="shared" si="19" ref="G153">ROUND(D153*E153,2)</f>
        <v>0</v>
      </c>
      <c r="H153" s="22"/>
    </row>
    <row r="154" spans="1:8" ht="15">
      <c r="A154" s="37" t="s">
        <v>38</v>
      </c>
      <c r="B154" s="38" t="s">
        <v>111</v>
      </c>
      <c r="C154" s="44"/>
      <c r="D154" s="45"/>
      <c r="E154" s="46"/>
      <c r="F154" s="77"/>
      <c r="G154" s="41">
        <f>SUM(G155:G160)</f>
        <v>0</v>
      </c>
      <c r="H154" s="22"/>
    </row>
    <row r="155" spans="1:8" ht="114">
      <c r="A155" s="42" t="s">
        <v>389</v>
      </c>
      <c r="B155" s="43" t="s">
        <v>236</v>
      </c>
      <c r="C155" s="44" t="s">
        <v>22</v>
      </c>
      <c r="D155" s="45">
        <v>27.17</v>
      </c>
      <c r="E155" s="46"/>
      <c r="F155" s="77" t="str" cm="1">
        <f t="array" ref="F155">numtext(E155)</f>
        <v>CERO PESOS 00/100 M.N.</v>
      </c>
      <c r="G155" s="47">
        <f>ROUND(D155*E155,2)</f>
        <v>0</v>
      </c>
      <c r="H155" s="22"/>
    </row>
    <row r="156" spans="1:8" ht="114">
      <c r="A156" s="42" t="s">
        <v>390</v>
      </c>
      <c r="B156" s="43" t="s">
        <v>237</v>
      </c>
      <c r="C156" s="44" t="s">
        <v>25</v>
      </c>
      <c r="D156" s="45">
        <v>40.85</v>
      </c>
      <c r="E156" s="46"/>
      <c r="F156" s="77" t="str" cm="1">
        <f t="array" ref="F156">numtext(E156)</f>
        <v>CERO PESOS 00/100 M.N.</v>
      </c>
      <c r="G156" s="47">
        <f>ROUND(D156*E156,2)</f>
        <v>0</v>
      </c>
      <c r="H156" s="22"/>
    </row>
    <row r="157" spans="1:8" ht="57">
      <c r="A157" s="42" t="s">
        <v>391</v>
      </c>
      <c r="B157" s="43" t="s">
        <v>112</v>
      </c>
      <c r="C157" s="44" t="s">
        <v>22</v>
      </c>
      <c r="D157" s="45">
        <v>20.76</v>
      </c>
      <c r="E157" s="46"/>
      <c r="F157" s="77" t="str" cm="1">
        <f t="array" ref="F157">numtext(E157)</f>
        <v>CERO PESOS 00/100 M.N.</v>
      </c>
      <c r="G157" s="47">
        <f>ROUND(D157*E157,2)</f>
        <v>0</v>
      </c>
      <c r="H157" s="22"/>
    </row>
    <row r="158" spans="1:8" ht="85.5">
      <c r="A158" s="42" t="s">
        <v>392</v>
      </c>
      <c r="B158" s="43" t="s">
        <v>238</v>
      </c>
      <c r="C158" s="44" t="s">
        <v>22</v>
      </c>
      <c r="D158" s="45">
        <v>25.58</v>
      </c>
      <c r="E158" s="46"/>
      <c r="F158" s="77" t="str" cm="1">
        <f t="array" ref="F158">numtext(E158)</f>
        <v>CERO PESOS 00/100 M.N.</v>
      </c>
      <c r="G158" s="47">
        <f>ROUND(D158*E158,2)</f>
        <v>0</v>
      </c>
      <c r="H158" s="22"/>
    </row>
    <row r="159" spans="1:8" ht="71.25">
      <c r="A159" s="42" t="s">
        <v>393</v>
      </c>
      <c r="B159" s="43" t="s">
        <v>239</v>
      </c>
      <c r="C159" s="44" t="s">
        <v>22</v>
      </c>
      <c r="D159" s="45">
        <v>222.71</v>
      </c>
      <c r="E159" s="46"/>
      <c r="F159" s="77" t="str" cm="1">
        <f t="array" ref="F159">numtext(E159)</f>
        <v>CERO PESOS 00/100 M.N.</v>
      </c>
      <c r="G159" s="47">
        <f>ROUND(D159*E159,2)</f>
        <v>0</v>
      </c>
      <c r="H159" s="22"/>
    </row>
    <row r="160" spans="1:8" s="52" customFormat="1" ht="99.75">
      <c r="A160" s="42" t="s">
        <v>394</v>
      </c>
      <c r="B160" s="43" t="s">
        <v>60</v>
      </c>
      <c r="C160" s="44" t="s">
        <v>24</v>
      </c>
      <c r="D160" s="45">
        <v>300</v>
      </c>
      <c r="E160" s="46"/>
      <c r="F160" s="77" t="str" cm="1">
        <f t="array" ref="F160">numtext(E160)</f>
        <v>CERO PESOS 00/100 M.N.</v>
      </c>
      <c r="G160" s="47">
        <f t="shared" si="20" ref="G160">ROUND(D160*E160,2)</f>
        <v>0</v>
      </c>
      <c r="H160" s="22"/>
    </row>
    <row r="161" spans="1:8" ht="15">
      <c r="A161" s="37" t="s">
        <v>39</v>
      </c>
      <c r="B161" s="38" t="s">
        <v>261</v>
      </c>
      <c r="C161" s="44"/>
      <c r="D161" s="45"/>
      <c r="E161" s="46"/>
      <c r="F161" s="77"/>
      <c r="G161" s="41">
        <f>SUM(G162:G177)</f>
        <v>0</v>
      </c>
      <c r="H161" s="22"/>
    </row>
    <row r="162" spans="1:8" ht="57">
      <c r="A162" s="42" t="s">
        <v>395</v>
      </c>
      <c r="B162" s="43" t="s">
        <v>113</v>
      </c>
      <c r="C162" s="44" t="s">
        <v>27</v>
      </c>
      <c r="D162" s="45">
        <v>2</v>
      </c>
      <c r="E162" s="46"/>
      <c r="F162" s="77" t="str" cm="1">
        <f t="array" ref="F162">numtext(E162)</f>
        <v>CERO PESOS 00/100 M.N.</v>
      </c>
      <c r="G162" s="47">
        <f t="shared" si="21" ref="G162:G177">ROUND(D162*E162,2)</f>
        <v>0</v>
      </c>
      <c r="H162" s="22"/>
    </row>
    <row r="163" spans="1:8" ht="71.25">
      <c r="A163" s="42" t="s">
        <v>396</v>
      </c>
      <c r="B163" s="43" t="s">
        <v>114</v>
      </c>
      <c r="C163" s="44" t="s">
        <v>27</v>
      </c>
      <c r="D163" s="45">
        <v>1</v>
      </c>
      <c r="E163" s="46"/>
      <c r="F163" s="77" t="str" cm="1">
        <f t="array" ref="F163">numtext(E163)</f>
        <v>CERO PESOS 00/100 M.N.</v>
      </c>
      <c r="G163" s="47">
        <f t="shared" si="21"/>
        <v>0</v>
      </c>
      <c r="H163" s="22"/>
    </row>
    <row r="164" spans="1:8" ht="42.75">
      <c r="A164" s="42" t="s">
        <v>397</v>
      </c>
      <c r="B164" s="43" t="s">
        <v>240</v>
      </c>
      <c r="C164" s="44" t="s">
        <v>27</v>
      </c>
      <c r="D164" s="45">
        <v>1</v>
      </c>
      <c r="E164" s="46"/>
      <c r="F164" s="77" t="str" cm="1">
        <f t="array" ref="F164">numtext(E164)</f>
        <v>CERO PESOS 00/100 M.N.</v>
      </c>
      <c r="G164" s="47">
        <f t="shared" si="21"/>
        <v>0</v>
      </c>
      <c r="H164" s="22"/>
    </row>
    <row r="165" spans="1:8" ht="42.75">
      <c r="A165" s="42" t="s">
        <v>398</v>
      </c>
      <c r="B165" s="43" t="s">
        <v>115</v>
      </c>
      <c r="C165" s="44" t="s">
        <v>27</v>
      </c>
      <c r="D165" s="45">
        <v>1</v>
      </c>
      <c r="E165" s="46"/>
      <c r="F165" s="77" t="str" cm="1">
        <f t="array" ref="F165">numtext(E165)</f>
        <v>CERO PESOS 00/100 M.N.</v>
      </c>
      <c r="G165" s="47">
        <f t="shared" si="21"/>
        <v>0</v>
      </c>
      <c r="H165" s="22"/>
    </row>
    <row r="166" spans="1:8" ht="85.5">
      <c r="A166" s="42" t="s">
        <v>399</v>
      </c>
      <c r="B166" s="43" t="s">
        <v>116</v>
      </c>
      <c r="C166" s="44" t="s">
        <v>27</v>
      </c>
      <c r="D166" s="45">
        <v>1</v>
      </c>
      <c r="E166" s="46"/>
      <c r="F166" s="77" t="str" cm="1">
        <f t="array" ref="F166">numtext(E166)</f>
        <v>CERO PESOS 00/100 M.N.</v>
      </c>
      <c r="G166" s="47">
        <f t="shared" si="21"/>
        <v>0</v>
      </c>
      <c r="H166" s="22"/>
    </row>
    <row r="167" spans="1:8" ht="57">
      <c r="A167" s="42" t="s">
        <v>400</v>
      </c>
      <c r="B167" s="43" t="s">
        <v>117</v>
      </c>
      <c r="C167" s="44" t="s">
        <v>22</v>
      </c>
      <c r="D167" s="45">
        <v>0.48</v>
      </c>
      <c r="E167" s="46"/>
      <c r="F167" s="77" t="str" cm="1">
        <f t="array" ref="F167">numtext(E167)</f>
        <v>CERO PESOS 00/100 M.N.</v>
      </c>
      <c r="G167" s="47">
        <f t="shared" si="21"/>
        <v>0</v>
      </c>
      <c r="H167" s="22"/>
    </row>
    <row r="168" spans="1:8" ht="57">
      <c r="A168" s="42" t="s">
        <v>401</v>
      </c>
      <c r="B168" s="43" t="s">
        <v>118</v>
      </c>
      <c r="C168" s="44" t="s">
        <v>27</v>
      </c>
      <c r="D168" s="45">
        <v>1</v>
      </c>
      <c r="E168" s="46"/>
      <c r="F168" s="77" t="str" cm="1">
        <f t="array" ref="F168">numtext(E168)</f>
        <v>CERO PESOS 00/100 M.N.</v>
      </c>
      <c r="G168" s="47">
        <f t="shared" si="21"/>
        <v>0</v>
      </c>
      <c r="H168" s="22"/>
    </row>
    <row r="169" spans="1:8" ht="42.75">
      <c r="A169" s="42" t="s">
        <v>402</v>
      </c>
      <c r="B169" s="43" t="s">
        <v>241</v>
      </c>
      <c r="C169" s="44" t="s">
        <v>27</v>
      </c>
      <c r="D169" s="45">
        <v>1</v>
      </c>
      <c r="E169" s="46"/>
      <c r="F169" s="77" t="str" cm="1">
        <f t="array" ref="F169">numtext(E169)</f>
        <v>CERO PESOS 00/100 M.N.</v>
      </c>
      <c r="G169" s="47">
        <f t="shared" si="21"/>
        <v>0</v>
      </c>
      <c r="H169" s="22"/>
    </row>
    <row r="170" spans="1:8" ht="57">
      <c r="A170" s="42" t="s">
        <v>403</v>
      </c>
      <c r="B170" s="43" t="s">
        <v>119</v>
      </c>
      <c r="C170" s="44" t="s">
        <v>27</v>
      </c>
      <c r="D170" s="45">
        <v>6</v>
      </c>
      <c r="E170" s="46"/>
      <c r="F170" s="77" t="str" cm="1">
        <f t="array" ref="F170">numtext(E170)</f>
        <v>CERO PESOS 00/100 M.N.</v>
      </c>
      <c r="G170" s="47">
        <f t="shared" si="21"/>
        <v>0</v>
      </c>
      <c r="H170" s="22"/>
    </row>
    <row r="171" spans="1:8" ht="42.75">
      <c r="A171" s="42" t="s">
        <v>404</v>
      </c>
      <c r="B171" s="43" t="s">
        <v>120</v>
      </c>
      <c r="C171" s="44" t="s">
        <v>27</v>
      </c>
      <c r="D171" s="45">
        <v>1</v>
      </c>
      <c r="E171" s="46"/>
      <c r="F171" s="77" t="str" cm="1">
        <f t="array" ref="F171">numtext(E171)</f>
        <v>CERO PESOS 00/100 M.N.</v>
      </c>
      <c r="G171" s="47">
        <f t="shared" si="21"/>
        <v>0</v>
      </c>
      <c r="H171" s="22"/>
    </row>
    <row r="172" spans="1:8" ht="42.75">
      <c r="A172" s="42" t="s">
        <v>405</v>
      </c>
      <c r="B172" s="43" t="s">
        <v>121</v>
      </c>
      <c r="C172" s="44" t="s">
        <v>27</v>
      </c>
      <c r="D172" s="45">
        <v>1</v>
      </c>
      <c r="E172" s="46"/>
      <c r="F172" s="77" t="str" cm="1">
        <f t="array" ref="F172">numtext(E172)</f>
        <v>CERO PESOS 00/100 M.N.</v>
      </c>
      <c r="G172" s="47">
        <f t="shared" si="21"/>
        <v>0</v>
      </c>
      <c r="H172" s="22"/>
    </row>
    <row r="173" spans="1:8" ht="42.75">
      <c r="A173" s="42" t="s">
        <v>406</v>
      </c>
      <c r="B173" s="43" t="s">
        <v>122</v>
      </c>
      <c r="C173" s="44" t="s">
        <v>123</v>
      </c>
      <c r="D173" s="45">
        <v>1</v>
      </c>
      <c r="E173" s="46"/>
      <c r="F173" s="77" t="str" cm="1">
        <f t="array" ref="F173">numtext(E173)</f>
        <v>CERO PESOS 00/100 M.N.</v>
      </c>
      <c r="G173" s="47">
        <f t="shared" si="21"/>
        <v>0</v>
      </c>
      <c r="H173" s="22"/>
    </row>
    <row r="174" spans="1:8" ht="57">
      <c r="A174" s="42" t="s">
        <v>407</v>
      </c>
      <c r="B174" s="43" t="s">
        <v>124</v>
      </c>
      <c r="C174" s="44" t="s">
        <v>27</v>
      </c>
      <c r="D174" s="45">
        <v>1</v>
      </c>
      <c r="E174" s="46"/>
      <c r="F174" s="77" t="str" cm="1">
        <f t="array" ref="F174">numtext(E174)</f>
        <v>CERO PESOS 00/100 M.N.</v>
      </c>
      <c r="G174" s="47">
        <f t="shared" si="21"/>
        <v>0</v>
      </c>
      <c r="H174" s="22"/>
    </row>
    <row r="175" spans="1:8" ht="57">
      <c r="A175" s="42" t="s">
        <v>408</v>
      </c>
      <c r="B175" s="43" t="s">
        <v>125</v>
      </c>
      <c r="C175" s="44" t="s">
        <v>27</v>
      </c>
      <c r="D175" s="45">
        <v>3</v>
      </c>
      <c r="E175" s="46"/>
      <c r="F175" s="77" t="str" cm="1">
        <f t="array" ref="F175">numtext(E175)</f>
        <v>CERO PESOS 00/100 M.N.</v>
      </c>
      <c r="G175" s="47">
        <f t="shared" si="21"/>
        <v>0</v>
      </c>
      <c r="H175" s="22"/>
    </row>
    <row r="176" spans="1:8" ht="114">
      <c r="A176" s="42" t="s">
        <v>409</v>
      </c>
      <c r="B176" s="43" t="s">
        <v>126</v>
      </c>
      <c r="C176" s="44" t="s">
        <v>27</v>
      </c>
      <c r="D176" s="45">
        <v>2</v>
      </c>
      <c r="E176" s="46"/>
      <c r="F176" s="77" t="str" cm="1">
        <f t="array" ref="F176">numtext(E176)</f>
        <v>CERO PESOS 00/100 M.N.</v>
      </c>
      <c r="G176" s="47">
        <f t="shared" si="21"/>
        <v>0</v>
      </c>
      <c r="H176" s="22"/>
    </row>
    <row r="177" spans="1:8" ht="57">
      <c r="A177" s="42" t="s">
        <v>410</v>
      </c>
      <c r="B177" s="43" t="s">
        <v>127</v>
      </c>
      <c r="C177" s="44" t="s">
        <v>27</v>
      </c>
      <c r="D177" s="45">
        <v>2</v>
      </c>
      <c r="E177" s="46"/>
      <c r="F177" s="77" t="str" cm="1">
        <f t="array" ref="F177">numtext(E177)</f>
        <v>CERO PESOS 00/100 M.N.</v>
      </c>
      <c r="G177" s="47">
        <f t="shared" si="21"/>
        <v>0</v>
      </c>
      <c r="H177" s="22"/>
    </row>
    <row r="178" spans="1:8" ht="15">
      <c r="A178" s="37" t="s">
        <v>132</v>
      </c>
      <c r="B178" s="38" t="s">
        <v>128</v>
      </c>
      <c r="C178" s="44"/>
      <c r="D178" s="45"/>
      <c r="E178" s="46"/>
      <c r="F178" s="77"/>
      <c r="G178" s="41">
        <f>SUM(G179:G182)</f>
        <v>0</v>
      </c>
      <c r="H178" s="22"/>
    </row>
    <row r="179" spans="1:8" ht="128.25">
      <c r="A179" s="42" t="s">
        <v>411</v>
      </c>
      <c r="B179" s="43" t="s">
        <v>145</v>
      </c>
      <c r="C179" s="44" t="s">
        <v>27</v>
      </c>
      <c r="D179" s="45">
        <v>2</v>
      </c>
      <c r="E179" s="46"/>
      <c r="F179" s="77" t="str" cm="1">
        <f t="array" ref="F179">numtext(E179)</f>
        <v>CERO PESOS 00/100 M.N.</v>
      </c>
      <c r="G179" s="47">
        <f>ROUND(D179*E179,2)</f>
        <v>0</v>
      </c>
      <c r="H179" s="22"/>
    </row>
    <row r="180" spans="1:8" ht="42.75">
      <c r="A180" s="42" t="s">
        <v>412</v>
      </c>
      <c r="B180" s="43" t="s">
        <v>129</v>
      </c>
      <c r="C180" s="44" t="s">
        <v>27</v>
      </c>
      <c r="D180" s="45">
        <v>1</v>
      </c>
      <c r="E180" s="46"/>
      <c r="F180" s="77" t="str" cm="1">
        <f t="array" ref="F180">numtext(E180)</f>
        <v>CERO PESOS 00/100 M.N.</v>
      </c>
      <c r="G180" s="47">
        <f>ROUND(D180*E180,2)</f>
        <v>0</v>
      </c>
      <c r="H180" s="22"/>
    </row>
    <row r="181" spans="1:8" ht="42.75">
      <c r="A181" s="42" t="s">
        <v>413</v>
      </c>
      <c r="B181" s="43" t="s">
        <v>130</v>
      </c>
      <c r="C181" s="44" t="s">
        <v>27</v>
      </c>
      <c r="D181" s="45">
        <v>1</v>
      </c>
      <c r="E181" s="46"/>
      <c r="F181" s="77" t="str" cm="1">
        <f t="array" ref="F181">numtext(E181)</f>
        <v>CERO PESOS 00/100 M.N.</v>
      </c>
      <c r="G181" s="47">
        <f>ROUND(D181*E181,2)</f>
        <v>0</v>
      </c>
      <c r="H181" s="22"/>
    </row>
    <row r="182" spans="1:8" ht="71.25">
      <c r="A182" s="42" t="s">
        <v>414</v>
      </c>
      <c r="B182" s="43" t="s">
        <v>131</v>
      </c>
      <c r="C182" s="44" t="s">
        <v>27</v>
      </c>
      <c r="D182" s="45">
        <v>2</v>
      </c>
      <c r="E182" s="46"/>
      <c r="F182" s="77" t="str" cm="1">
        <f t="array" ref="F182">numtext(E182)</f>
        <v>CERO PESOS 00/100 M.N.</v>
      </c>
      <c r="G182" s="47">
        <f>ROUND(D182*E182,2)</f>
        <v>0</v>
      </c>
      <c r="H182" s="22"/>
    </row>
    <row r="183" spans="1:8" ht="15">
      <c r="A183" s="37" t="s">
        <v>148</v>
      </c>
      <c r="B183" s="38" t="s">
        <v>133</v>
      </c>
      <c r="C183" s="44"/>
      <c r="D183" s="45"/>
      <c r="E183" s="46"/>
      <c r="F183" s="77"/>
      <c r="G183" s="41">
        <f>SUM(G184:G188)</f>
        <v>0</v>
      </c>
      <c r="H183" s="22"/>
    </row>
    <row r="184" spans="1:8" ht="142.5">
      <c r="A184" s="42" t="s">
        <v>415</v>
      </c>
      <c r="B184" s="43" t="s">
        <v>134</v>
      </c>
      <c r="C184" s="44" t="s">
        <v>22</v>
      </c>
      <c r="D184" s="45">
        <v>2.29</v>
      </c>
      <c r="E184" s="46"/>
      <c r="F184" s="77" t="str" cm="1">
        <f t="array" ref="F184">numtext(E184)</f>
        <v>CERO PESOS 00/100 M.N.</v>
      </c>
      <c r="G184" s="47">
        <f>ROUND(D184*E184,2)</f>
        <v>0</v>
      </c>
      <c r="H184" s="22"/>
    </row>
    <row r="185" spans="1:8" ht="85.5">
      <c r="A185" s="42" t="s">
        <v>416</v>
      </c>
      <c r="B185" s="43" t="s">
        <v>135</v>
      </c>
      <c r="C185" s="44" t="s">
        <v>22</v>
      </c>
      <c r="D185" s="45">
        <v>2.29</v>
      </c>
      <c r="E185" s="46"/>
      <c r="F185" s="77" t="str" cm="1">
        <f t="array" ref="F185">numtext(E185)</f>
        <v>CERO PESOS 00/100 M.N.</v>
      </c>
      <c r="G185" s="47">
        <f>ROUND(D185*E185,2)</f>
        <v>0</v>
      </c>
      <c r="H185" s="22"/>
    </row>
    <row r="186" spans="1:8" ht="85.5">
      <c r="A186" s="42" t="s">
        <v>417</v>
      </c>
      <c r="B186" s="43" t="s">
        <v>242</v>
      </c>
      <c r="C186" s="44" t="s">
        <v>27</v>
      </c>
      <c r="D186" s="45">
        <v>1</v>
      </c>
      <c r="E186" s="46"/>
      <c r="F186" s="77" t="str" cm="1">
        <f t="array" ref="F186">numtext(E186)</f>
        <v>CERO PESOS 00/100 M.N.</v>
      </c>
      <c r="G186" s="47">
        <f t="shared" si="22" ref="G186:G188">ROUND(D186*E186,2)</f>
        <v>0</v>
      </c>
      <c r="H186" s="22"/>
    </row>
    <row r="187" spans="1:8" ht="85.5">
      <c r="A187" s="42" t="s">
        <v>418</v>
      </c>
      <c r="B187" s="43" t="s">
        <v>243</v>
      </c>
      <c r="C187" s="44" t="s">
        <v>27</v>
      </c>
      <c r="D187" s="45">
        <v>2</v>
      </c>
      <c r="E187" s="46"/>
      <c r="F187" s="77" t="str" cm="1">
        <f t="array" ref="F187">numtext(E187)</f>
        <v>CERO PESOS 00/100 M.N.</v>
      </c>
      <c r="G187" s="47">
        <f t="shared" si="22"/>
        <v>0</v>
      </c>
      <c r="H187" s="22"/>
    </row>
    <row r="188" spans="1:8" ht="85.5">
      <c r="A188" s="42" t="s">
        <v>419</v>
      </c>
      <c r="B188" s="43" t="s">
        <v>244</v>
      </c>
      <c r="C188" s="44" t="s">
        <v>27</v>
      </c>
      <c r="D188" s="45">
        <v>1</v>
      </c>
      <c r="E188" s="46"/>
      <c r="F188" s="77" t="str" cm="1">
        <f t="array" ref="F188">numtext(E188)</f>
        <v>CERO PESOS 00/100 M.N.</v>
      </c>
      <c r="G188" s="47">
        <f t="shared" si="22"/>
        <v>0</v>
      </c>
      <c r="H188" s="22"/>
    </row>
    <row r="189" spans="1:8" s="52" customFormat="1" ht="15">
      <c r="A189" s="37" t="s">
        <v>149</v>
      </c>
      <c r="B189" s="38" t="s">
        <v>59</v>
      </c>
      <c r="C189" s="44"/>
      <c r="D189" s="45"/>
      <c r="E189" s="46"/>
      <c r="F189" s="78"/>
      <c r="G189" s="41">
        <f>SUM(G190)</f>
        <v>0</v>
      </c>
      <c r="H189" s="22"/>
    </row>
    <row r="190" spans="1:8" s="52" customFormat="1" ht="99.75">
      <c r="A190" s="42" t="s">
        <v>420</v>
      </c>
      <c r="B190" s="43" t="s">
        <v>60</v>
      </c>
      <c r="C190" s="44" t="s">
        <v>24</v>
      </c>
      <c r="D190" s="45">
        <v>6548.10</v>
      </c>
      <c r="E190" s="46"/>
      <c r="F190" s="78" t="str" cm="1">
        <f t="array" ref="F190">numtext(E190)</f>
        <v>CERO PESOS 00/100 M.N.</v>
      </c>
      <c r="G190" s="47">
        <f t="shared" si="23" ref="G190">ROUND(D190*E190,2)</f>
        <v>0</v>
      </c>
      <c r="H190" s="22"/>
    </row>
    <row r="191" spans="1:8" ht="15">
      <c r="A191" s="37" t="s">
        <v>150</v>
      </c>
      <c r="B191" s="38" t="s">
        <v>253</v>
      </c>
      <c r="C191" s="44"/>
      <c r="D191" s="45"/>
      <c r="E191" s="46"/>
      <c r="F191" s="77"/>
      <c r="G191" s="41">
        <f>SUM(G192:G198)</f>
        <v>0</v>
      </c>
      <c r="H191" s="22"/>
    </row>
    <row r="192" spans="1:8" ht="128.25">
      <c r="A192" s="42" t="s">
        <v>421</v>
      </c>
      <c r="B192" s="43" t="s">
        <v>137</v>
      </c>
      <c r="C192" s="44" t="s">
        <v>104</v>
      </c>
      <c r="D192" s="45">
        <v>1</v>
      </c>
      <c r="E192" s="46"/>
      <c r="F192" s="77" t="str" cm="1">
        <f t="array" ref="F192">numtext(E192)</f>
        <v>CERO PESOS 00/100 M.N.</v>
      </c>
      <c r="G192" s="47">
        <f t="shared" si="24" ref="G192:G194">ROUND(D192*E192,2)</f>
        <v>0</v>
      </c>
      <c r="H192" s="22"/>
    </row>
    <row r="193" spans="1:8" ht="42.75">
      <c r="A193" s="42" t="s">
        <v>422</v>
      </c>
      <c r="B193" s="43" t="s">
        <v>138</v>
      </c>
      <c r="C193" s="44" t="s">
        <v>25</v>
      </c>
      <c r="D193" s="45">
        <v>6.10</v>
      </c>
      <c r="E193" s="46"/>
      <c r="F193" s="77" t="str" cm="1">
        <f t="array" ref="F193">numtext(E193)</f>
        <v>CERO PESOS 00/100 M.N.</v>
      </c>
      <c r="G193" s="47">
        <f t="shared" si="24"/>
        <v>0</v>
      </c>
      <c r="H193" s="22"/>
    </row>
    <row r="194" spans="1:8" ht="128.25">
      <c r="A194" s="42" t="s">
        <v>423</v>
      </c>
      <c r="B194" s="43" t="s">
        <v>139</v>
      </c>
      <c r="C194" s="44" t="s">
        <v>25</v>
      </c>
      <c r="D194" s="45">
        <v>6.10</v>
      </c>
      <c r="E194" s="46"/>
      <c r="F194" s="77" t="str" cm="1">
        <f t="array" ref="F194">numtext(E194)</f>
        <v>CERO PESOS 00/100 M.N.</v>
      </c>
      <c r="G194" s="47">
        <f t="shared" si="24"/>
        <v>0</v>
      </c>
      <c r="H194" s="22"/>
    </row>
    <row r="195" spans="1:8" ht="71.25">
      <c r="A195" s="42" t="s">
        <v>424</v>
      </c>
      <c r="B195" s="43" t="s">
        <v>140</v>
      </c>
      <c r="C195" s="44" t="s">
        <v>27</v>
      </c>
      <c r="D195" s="45">
        <v>1</v>
      </c>
      <c r="E195" s="46"/>
      <c r="F195" s="77" t="str" cm="1">
        <f t="array" ref="F195">numtext(E195)</f>
        <v>CERO PESOS 00/100 M.N.</v>
      </c>
      <c r="G195" s="47">
        <f t="shared" si="25" ref="G195:G197">ROUND(D195*E195,2)</f>
        <v>0</v>
      </c>
      <c r="H195" s="22"/>
    </row>
    <row r="196" spans="1:8" ht="42.75">
      <c r="A196" s="42" t="s">
        <v>425</v>
      </c>
      <c r="B196" s="43" t="s">
        <v>141</v>
      </c>
      <c r="C196" s="44" t="s">
        <v>27</v>
      </c>
      <c r="D196" s="45">
        <v>1</v>
      </c>
      <c r="E196" s="46"/>
      <c r="F196" s="77" t="str" cm="1">
        <f t="array" ref="F196">numtext(E196)</f>
        <v>CERO PESOS 00/100 M.N.</v>
      </c>
      <c r="G196" s="47">
        <f t="shared" si="25"/>
        <v>0</v>
      </c>
      <c r="H196" s="22"/>
    </row>
    <row r="197" spans="1:8" ht="57">
      <c r="A197" s="42" t="s">
        <v>426</v>
      </c>
      <c r="B197" s="43" t="s">
        <v>142</v>
      </c>
      <c r="C197" s="44" t="s">
        <v>27</v>
      </c>
      <c r="D197" s="45">
        <v>1</v>
      </c>
      <c r="E197" s="46"/>
      <c r="F197" s="77" t="str" cm="1">
        <f t="array" ref="F197">numtext(E197)</f>
        <v>CERO PESOS 00/100 M.N.</v>
      </c>
      <c r="G197" s="47">
        <f t="shared" si="25"/>
        <v>0</v>
      </c>
      <c r="H197" s="22"/>
    </row>
    <row r="198" spans="1:8" ht="71.25">
      <c r="A198" s="42" t="s">
        <v>427</v>
      </c>
      <c r="B198" s="43" t="s">
        <v>143</v>
      </c>
      <c r="C198" s="44" t="s">
        <v>27</v>
      </c>
      <c r="D198" s="45">
        <v>1</v>
      </c>
      <c r="E198" s="46"/>
      <c r="F198" s="77" t="str" cm="1">
        <f t="array" ref="F198">numtext(E198)</f>
        <v>CERO PESOS 00/100 M.N.</v>
      </c>
      <c r="G198" s="47">
        <f>ROUND(D198*E198,2)</f>
        <v>0</v>
      </c>
      <c r="H198" s="22"/>
    </row>
    <row r="199" spans="1:8" ht="15">
      <c r="A199" s="37" t="s">
        <v>151</v>
      </c>
      <c r="B199" s="38" t="s">
        <v>267</v>
      </c>
      <c r="C199" s="44"/>
      <c r="D199" s="45"/>
      <c r="E199" s="46"/>
      <c r="F199" s="77"/>
      <c r="G199" s="41">
        <f>SUM(G200:G206)</f>
        <v>0</v>
      </c>
      <c r="H199" s="22"/>
    </row>
    <row r="200" spans="1:8" ht="99.75">
      <c r="A200" s="42" t="s">
        <v>428</v>
      </c>
      <c r="B200" s="43" t="s">
        <v>207</v>
      </c>
      <c r="C200" s="44" t="s">
        <v>22</v>
      </c>
      <c r="D200" s="45">
        <v>1276.01</v>
      </c>
      <c r="E200" s="46"/>
      <c r="F200" s="77" t="str" cm="1">
        <f t="array" ref="F200">numtext(E200)</f>
        <v>CERO PESOS 00/100 M.N.</v>
      </c>
      <c r="G200" s="47">
        <f t="shared" si="26" ref="G200:G206">ROUND(D200*E200,2)</f>
        <v>0</v>
      </c>
      <c r="H200" s="22"/>
    </row>
    <row r="201" spans="1:8" ht="71.25">
      <c r="A201" s="42" t="s">
        <v>429</v>
      </c>
      <c r="B201" s="43" t="s">
        <v>44</v>
      </c>
      <c r="C201" s="44" t="s">
        <v>23</v>
      </c>
      <c r="D201" s="45">
        <v>220.72</v>
      </c>
      <c r="E201" s="46"/>
      <c r="F201" s="77" t="str" cm="1">
        <f t="array" ref="F201">numtext(E201)</f>
        <v>CERO PESOS 00/100 M.N.</v>
      </c>
      <c r="G201" s="47">
        <f t="shared" si="26"/>
        <v>0</v>
      </c>
      <c r="H201" s="22"/>
    </row>
    <row r="202" spans="1:8" ht="142.5">
      <c r="A202" s="42" t="s">
        <v>430</v>
      </c>
      <c r="B202" s="43" t="s">
        <v>48</v>
      </c>
      <c r="C202" s="44" t="s">
        <v>22</v>
      </c>
      <c r="D202" s="45">
        <v>903.93</v>
      </c>
      <c r="E202" s="46"/>
      <c r="F202" s="77" t="str" cm="1">
        <f t="array" ref="F202">numtext(E202)</f>
        <v>CERO PESOS 00/100 M.N.</v>
      </c>
      <c r="G202" s="47">
        <f t="shared" si="26"/>
        <v>0</v>
      </c>
      <c r="H202" s="22"/>
    </row>
    <row r="203" spans="1:8" s="52" customFormat="1" ht="42.75">
      <c r="A203" s="42" t="s">
        <v>431</v>
      </c>
      <c r="B203" s="43" t="s">
        <v>175</v>
      </c>
      <c r="C203" s="44" t="s">
        <v>27</v>
      </c>
      <c r="D203" s="45">
        <v>8</v>
      </c>
      <c r="E203" s="46"/>
      <c r="F203" s="77" t="str" cm="1">
        <f t="array" ref="F203">numtext(E203)</f>
        <v>CERO PESOS 00/100 M.N.</v>
      </c>
      <c r="G203" s="47">
        <f t="shared" si="26"/>
        <v>0</v>
      </c>
      <c r="H203" s="22"/>
    </row>
    <row r="204" spans="1:8" ht="71.25">
      <c r="A204" s="42" t="s">
        <v>432</v>
      </c>
      <c r="B204" s="43" t="s">
        <v>61</v>
      </c>
      <c r="C204" s="44" t="s">
        <v>22</v>
      </c>
      <c r="D204" s="45">
        <v>25.78</v>
      </c>
      <c r="E204" s="46"/>
      <c r="F204" s="77" t="str" cm="1">
        <f t="array" ref="F204">numtext(E204)</f>
        <v>CERO PESOS 00/100 M.N.</v>
      </c>
      <c r="G204" s="47">
        <f t="shared" si="26"/>
        <v>0</v>
      </c>
      <c r="H204" s="22"/>
    </row>
    <row r="205" spans="1:8" ht="42.75">
      <c r="A205" s="42" t="s">
        <v>433</v>
      </c>
      <c r="B205" s="43" t="s">
        <v>40</v>
      </c>
      <c r="C205" s="44" t="s">
        <v>25</v>
      </c>
      <c r="D205" s="45">
        <v>514.94</v>
      </c>
      <c r="E205" s="46"/>
      <c r="F205" s="77" t="str" cm="1">
        <f t="array" ref="F205">numtext(E205)</f>
        <v>CERO PESOS 00/100 M.N.</v>
      </c>
      <c r="G205" s="47">
        <f t="shared" si="26"/>
        <v>0</v>
      </c>
      <c r="H205" s="22"/>
    </row>
    <row r="206" spans="1:8" ht="99.75">
      <c r="A206" s="42" t="s">
        <v>434</v>
      </c>
      <c r="B206" s="43" t="s">
        <v>45</v>
      </c>
      <c r="C206" s="44" t="s">
        <v>25</v>
      </c>
      <c r="D206" s="45">
        <v>514.94</v>
      </c>
      <c r="E206" s="46"/>
      <c r="F206" s="77" t="str" cm="1">
        <f t="array" ref="F206">numtext(E206)</f>
        <v>CERO PESOS 00/100 M.N.</v>
      </c>
      <c r="G206" s="47">
        <f t="shared" si="26"/>
        <v>0</v>
      </c>
      <c r="H206" s="22"/>
    </row>
    <row r="207" spans="1:8" ht="15">
      <c r="A207" s="37" t="s">
        <v>152</v>
      </c>
      <c r="B207" s="38" t="s">
        <v>256</v>
      </c>
      <c r="C207" s="44"/>
      <c r="D207" s="45"/>
      <c r="E207" s="46"/>
      <c r="F207" s="77"/>
      <c r="G207" s="41">
        <f>+G208+G215+G222</f>
        <v>0</v>
      </c>
      <c r="H207" s="22"/>
    </row>
    <row r="208" spans="1:8" ht="15">
      <c r="A208" s="56" t="s">
        <v>262</v>
      </c>
      <c r="B208" s="56" t="s">
        <v>257</v>
      </c>
      <c r="C208" s="44"/>
      <c r="D208" s="45"/>
      <c r="E208" s="46"/>
      <c r="F208" s="78"/>
      <c r="G208" s="57">
        <f>SUM(G209:G214)</f>
        <v>0</v>
      </c>
      <c r="H208" s="22"/>
    </row>
    <row r="209" spans="1:8" ht="85.5">
      <c r="A209" s="42" t="s">
        <v>435</v>
      </c>
      <c r="B209" s="43" t="s">
        <v>245</v>
      </c>
      <c r="C209" s="44" t="s">
        <v>23</v>
      </c>
      <c r="D209" s="45">
        <v>370.34</v>
      </c>
      <c r="E209" s="46"/>
      <c r="F209" s="77" t="str" cm="1">
        <f t="array" ref="F209">numtext(E209)</f>
        <v>CERO PESOS 00/100 M.N.</v>
      </c>
      <c r="G209" s="47">
        <f>ROUND(D209*E209,2)</f>
        <v>0</v>
      </c>
      <c r="H209" s="22"/>
    </row>
    <row r="210" spans="1:8" ht="57">
      <c r="A210" s="42" t="s">
        <v>436</v>
      </c>
      <c r="B210" s="43" t="s">
        <v>42</v>
      </c>
      <c r="C210" s="44" t="s">
        <v>23</v>
      </c>
      <c r="D210" s="45">
        <v>370.34</v>
      </c>
      <c r="E210" s="46"/>
      <c r="F210" s="77" t="str" cm="1">
        <f t="array" ref="F210">numtext(E210)</f>
        <v>CERO PESOS 00/100 M.N.</v>
      </c>
      <c r="G210" s="47">
        <f>ROUND(D210*E210,2)</f>
        <v>0</v>
      </c>
      <c r="H210" s="22"/>
    </row>
    <row r="211" spans="1:8" ht="57">
      <c r="A211" s="42" t="s">
        <v>437</v>
      </c>
      <c r="B211" s="43" t="s">
        <v>43</v>
      </c>
      <c r="C211" s="44" t="s">
        <v>26</v>
      </c>
      <c r="D211" s="45">
        <v>5555.10</v>
      </c>
      <c r="E211" s="46"/>
      <c r="F211" s="77" t="str" cm="1">
        <f t="array" ref="F211">numtext(E211)</f>
        <v>CERO PESOS 00/100 M.N.</v>
      </c>
      <c r="G211" s="47">
        <f>ROUND(D211*E211,2)</f>
        <v>0</v>
      </c>
      <c r="H211" s="22"/>
    </row>
    <row r="212" spans="1:8" ht="99.75">
      <c r="A212" s="42" t="s">
        <v>438</v>
      </c>
      <c r="B212" s="43" t="s">
        <v>207</v>
      </c>
      <c r="C212" s="44" t="s">
        <v>22</v>
      </c>
      <c r="D212" s="45">
        <v>555.69</v>
      </c>
      <c r="E212" s="46"/>
      <c r="F212" s="77" t="str" cm="1">
        <f t="array" ref="F212">numtext(E212)</f>
        <v>CERO PESOS 00/100 M.N.</v>
      </c>
      <c r="G212" s="47">
        <f>ROUND(D212*E212,2)</f>
        <v>0</v>
      </c>
      <c r="H212" s="22"/>
    </row>
    <row r="213" spans="1:8" ht="71.25">
      <c r="A213" s="42" t="s">
        <v>439</v>
      </c>
      <c r="B213" s="43" t="s">
        <v>49</v>
      </c>
      <c r="C213" s="44" t="s">
        <v>23</v>
      </c>
      <c r="D213" s="45">
        <v>208.93</v>
      </c>
      <c r="E213" s="46"/>
      <c r="F213" s="77" t="str" cm="1">
        <f t="array" ref="F213">numtext(E213)</f>
        <v>CERO PESOS 00/100 M.N.</v>
      </c>
      <c r="G213" s="47">
        <f t="shared" si="27" ref="G213:G225">ROUND(D213*E213,2)</f>
        <v>0</v>
      </c>
      <c r="H213" s="22"/>
    </row>
    <row r="214" spans="1:8" s="52" customFormat="1" ht="114">
      <c r="A214" s="42" t="s">
        <v>440</v>
      </c>
      <c r="B214" s="43" t="s">
        <v>176</v>
      </c>
      <c r="C214" s="44" t="s">
        <v>23</v>
      </c>
      <c r="D214" s="45">
        <v>208.93</v>
      </c>
      <c r="E214" s="46"/>
      <c r="F214" s="77" t="str" cm="1">
        <f t="array" ref="F214">numtext(E214)</f>
        <v>CERO PESOS 00/100 M.N.</v>
      </c>
      <c r="G214" s="47">
        <f t="shared" si="27"/>
        <v>0</v>
      </c>
      <c r="H214" s="22"/>
    </row>
    <row r="215" spans="1:8" ht="15">
      <c r="A215" s="56" t="s">
        <v>263</v>
      </c>
      <c r="B215" s="56" t="s">
        <v>258</v>
      </c>
      <c r="C215" s="44"/>
      <c r="D215" s="45"/>
      <c r="E215" s="46"/>
      <c r="F215" s="78"/>
      <c r="G215" s="57">
        <f>SUM(G216:G221)</f>
        <v>0</v>
      </c>
      <c r="H215" s="22"/>
    </row>
    <row r="216" spans="1:8" s="52" customFormat="1" ht="114">
      <c r="A216" s="42" t="s">
        <v>441</v>
      </c>
      <c r="B216" s="43" t="s">
        <v>246</v>
      </c>
      <c r="C216" s="44" t="s">
        <v>24</v>
      </c>
      <c r="D216" s="45">
        <v>1148.4</v>
      </c>
      <c r="E216" s="46"/>
      <c r="F216" s="77" t="str" cm="1">
        <f t="array" ref="F216">numtext(E216)</f>
        <v>CERO PESOS 00/100 M.N.</v>
      </c>
      <c r="G216" s="47">
        <f t="shared" si="27"/>
        <v>0</v>
      </c>
      <c r="H216" s="22"/>
    </row>
    <row r="217" spans="1:8" s="52" customFormat="1" ht="57">
      <c r="A217" s="42" t="s">
        <v>442</v>
      </c>
      <c r="B217" s="43" t="s">
        <v>190</v>
      </c>
      <c r="C217" s="44" t="s">
        <v>24</v>
      </c>
      <c r="D217" s="45">
        <v>598</v>
      </c>
      <c r="E217" s="46"/>
      <c r="F217" s="77" t="str" cm="1">
        <f t="array" ref="F217">numtext(E217)</f>
        <v>CERO PESOS 00/100 M.N.</v>
      </c>
      <c r="G217" s="47">
        <f t="shared" si="27"/>
        <v>0</v>
      </c>
      <c r="H217" s="22"/>
    </row>
    <row r="218" spans="1:8" ht="71.25">
      <c r="A218" s="42" t="s">
        <v>443</v>
      </c>
      <c r="B218" s="43" t="s">
        <v>53</v>
      </c>
      <c r="C218" s="44" t="s">
        <v>22</v>
      </c>
      <c r="D218" s="45">
        <v>535.57</v>
      </c>
      <c r="E218" s="46"/>
      <c r="F218" s="77" t="str" cm="1">
        <f t="array" ref="F218">numtext(E218)</f>
        <v>CERO PESOS 00/100 M.N.</v>
      </c>
      <c r="G218" s="47">
        <f t="shared" si="27"/>
        <v>0</v>
      </c>
      <c r="H218" s="22"/>
    </row>
    <row r="219" spans="1:8" s="52" customFormat="1" ht="42.75">
      <c r="A219" s="42" t="s">
        <v>444</v>
      </c>
      <c r="B219" s="43" t="s">
        <v>40</v>
      </c>
      <c r="C219" s="44" t="s">
        <v>25</v>
      </c>
      <c r="D219" s="45">
        <v>631.14</v>
      </c>
      <c r="E219" s="46"/>
      <c r="F219" s="78" t="str" cm="1">
        <f t="array" ref="F219">numtext(E219)</f>
        <v>CERO PESOS 00/100 M.N.</v>
      </c>
      <c r="G219" s="47">
        <f t="shared" si="27"/>
        <v>0</v>
      </c>
      <c r="H219" s="22"/>
    </row>
    <row r="220" spans="1:8" s="52" customFormat="1" ht="99.75">
      <c r="A220" s="42" t="s">
        <v>445</v>
      </c>
      <c r="B220" s="43" t="s">
        <v>45</v>
      </c>
      <c r="C220" s="44" t="s">
        <v>25</v>
      </c>
      <c r="D220" s="45">
        <v>631.14</v>
      </c>
      <c r="E220" s="46"/>
      <c r="F220" s="78" t="str" cm="1">
        <f t="array" ref="F220">numtext(E220)</f>
        <v>CERO PESOS 00/100 M.N.</v>
      </c>
      <c r="G220" s="47">
        <f t="shared" si="27"/>
        <v>0</v>
      </c>
      <c r="H220" s="22"/>
    </row>
    <row r="221" spans="1:8" s="52" customFormat="1" ht="71.25">
      <c r="A221" s="42" t="s">
        <v>446</v>
      </c>
      <c r="B221" s="43" t="s">
        <v>177</v>
      </c>
      <c r="C221" s="44" t="s">
        <v>25</v>
      </c>
      <c r="D221" s="45">
        <v>163.97</v>
      </c>
      <c r="E221" s="46"/>
      <c r="F221" s="78" t="str" cm="1">
        <f t="array" ref="F221">numtext(E221)</f>
        <v>CERO PESOS 00/100 M.N.</v>
      </c>
      <c r="G221" s="47">
        <f t="shared" si="27"/>
        <v>0</v>
      </c>
      <c r="H221" s="22"/>
    </row>
    <row r="222" spans="1:8" ht="15">
      <c r="A222" s="56" t="s">
        <v>264</v>
      </c>
      <c r="B222" s="56" t="s">
        <v>259</v>
      </c>
      <c r="C222" s="44"/>
      <c r="D222" s="45"/>
      <c r="E222" s="46"/>
      <c r="F222" s="78"/>
      <c r="G222" s="57">
        <f>SUM(G223:G225)</f>
        <v>0</v>
      </c>
      <c r="H222" s="22"/>
    </row>
    <row r="223" spans="1:8" s="52" customFormat="1" ht="99.75">
      <c r="A223" s="42" t="s">
        <v>447</v>
      </c>
      <c r="B223" s="43" t="s">
        <v>178</v>
      </c>
      <c r="C223" s="44" t="s">
        <v>25</v>
      </c>
      <c r="D223" s="45">
        <v>63.32</v>
      </c>
      <c r="E223" s="46"/>
      <c r="F223" s="78" t="str" cm="1">
        <f t="array" ref="F223">numtext(E223)</f>
        <v>CERO PESOS 00/100 M.N.</v>
      </c>
      <c r="G223" s="47">
        <f t="shared" si="27"/>
        <v>0</v>
      </c>
      <c r="H223" s="22"/>
    </row>
    <row r="224" spans="1:8" s="52" customFormat="1" ht="85.5">
      <c r="A224" s="42" t="s">
        <v>448</v>
      </c>
      <c r="B224" s="43" t="s">
        <v>179</v>
      </c>
      <c r="C224" s="44" t="s">
        <v>27</v>
      </c>
      <c r="D224" s="45">
        <v>6</v>
      </c>
      <c r="E224" s="46"/>
      <c r="F224" s="78" t="str" cm="1">
        <f t="array" ref="F224">numtext(E224)</f>
        <v>CERO PESOS 00/100 M.N.</v>
      </c>
      <c r="G224" s="47">
        <f t="shared" si="27"/>
        <v>0</v>
      </c>
      <c r="H224" s="22"/>
    </row>
    <row r="225" spans="1:8" s="52" customFormat="1" ht="57">
      <c r="A225" s="42" t="s">
        <v>449</v>
      </c>
      <c r="B225" s="43" t="s">
        <v>247</v>
      </c>
      <c r="C225" s="44" t="s">
        <v>27</v>
      </c>
      <c r="D225" s="45">
        <v>20</v>
      </c>
      <c r="E225" s="46"/>
      <c r="F225" s="77" t="str" cm="1">
        <f t="array" ref="F225">numtext(E225)</f>
        <v>CERO PESOS 00/100 M.N.</v>
      </c>
      <c r="G225" s="47">
        <f t="shared" si="27"/>
        <v>0</v>
      </c>
      <c r="H225" s="22"/>
    </row>
    <row r="226" spans="1:8" s="52" customFormat="1" ht="15">
      <c r="A226" s="37" t="s">
        <v>136</v>
      </c>
      <c r="B226" s="38" t="s">
        <v>254</v>
      </c>
      <c r="C226" s="44"/>
      <c r="D226" s="45"/>
      <c r="E226" s="46"/>
      <c r="F226" s="77"/>
      <c r="G226" s="41">
        <f>SUM(G227:G233)</f>
        <v>0</v>
      </c>
      <c r="H226" s="22"/>
    </row>
    <row r="227" spans="1:8" s="52" customFormat="1" ht="28.5">
      <c r="A227" s="42" t="s">
        <v>450</v>
      </c>
      <c r="B227" s="43" t="s">
        <v>50</v>
      </c>
      <c r="C227" s="44" t="s">
        <v>25</v>
      </c>
      <c r="D227" s="45">
        <v>80</v>
      </c>
      <c r="E227" s="46"/>
      <c r="F227" s="77" t="str" cm="1">
        <f t="array" ref="F227">numtext(E227)</f>
        <v>CERO PESOS 00/100 M.N.</v>
      </c>
      <c r="G227" s="47">
        <f>ROUND(D227*E227,2)</f>
        <v>0</v>
      </c>
      <c r="H227" s="22"/>
    </row>
    <row r="228" spans="1:8" s="52" customFormat="1" ht="71.25">
      <c r="A228" s="42" t="s">
        <v>451</v>
      </c>
      <c r="B228" s="43" t="s">
        <v>109</v>
      </c>
      <c r="C228" s="44" t="s">
        <v>25</v>
      </c>
      <c r="D228" s="45">
        <v>240</v>
      </c>
      <c r="E228" s="46"/>
      <c r="F228" s="77" t="str" cm="1">
        <f t="array" ref="F228">numtext(E228)</f>
        <v>CERO PESOS 00/100 M.N.</v>
      </c>
      <c r="G228" s="47">
        <f t="shared" si="28" ref="G228:G233">ROUND(D228*E228,2)</f>
        <v>0</v>
      </c>
      <c r="H228" s="22"/>
    </row>
    <row r="229" spans="1:8" s="52" customFormat="1" ht="57">
      <c r="A229" s="42" t="s">
        <v>452</v>
      </c>
      <c r="B229" s="43" t="s">
        <v>248</v>
      </c>
      <c r="C229" s="44" t="s">
        <v>27</v>
      </c>
      <c r="D229" s="45">
        <v>3</v>
      </c>
      <c r="E229" s="46"/>
      <c r="F229" s="77" t="str" cm="1">
        <f t="array" ref="F229">numtext(E229)</f>
        <v>CERO PESOS 00/100 M.N.</v>
      </c>
      <c r="G229" s="47">
        <f>ROUND(D229*E229,2)</f>
        <v>0</v>
      </c>
      <c r="H229" s="22"/>
    </row>
    <row r="230" spans="1:8" ht="71.25">
      <c r="A230" s="42" t="s">
        <v>453</v>
      </c>
      <c r="B230" s="43" t="s">
        <v>54</v>
      </c>
      <c r="C230" s="44" t="s">
        <v>27</v>
      </c>
      <c r="D230" s="45">
        <v>3</v>
      </c>
      <c r="E230" s="46"/>
      <c r="F230" s="77" t="str" cm="1">
        <f t="array" ref="F230">numtext(E230)</f>
        <v>CERO PESOS 00/100 M.N.</v>
      </c>
      <c r="G230" s="47">
        <f t="shared" si="28"/>
        <v>0</v>
      </c>
      <c r="H230" s="22"/>
    </row>
    <row r="231" spans="1:8" ht="99.75">
      <c r="A231" s="42" t="s">
        <v>454</v>
      </c>
      <c r="B231" s="43" t="s">
        <v>51</v>
      </c>
      <c r="C231" s="44" t="s">
        <v>27</v>
      </c>
      <c r="D231" s="45">
        <v>3</v>
      </c>
      <c r="E231" s="46"/>
      <c r="F231" s="77" t="str" cm="1">
        <f t="array" ref="F231">numtext(E231)</f>
        <v>CERO PESOS 00/100 M.N.</v>
      </c>
      <c r="G231" s="47">
        <f>ROUND(D231*E231,2)</f>
        <v>0</v>
      </c>
      <c r="H231" s="22"/>
    </row>
    <row r="232" spans="1:8" ht="85.5">
      <c r="A232" s="42" t="s">
        <v>455</v>
      </c>
      <c r="B232" s="43" t="s">
        <v>55</v>
      </c>
      <c r="C232" s="44" t="s">
        <v>27</v>
      </c>
      <c r="D232" s="45">
        <v>3</v>
      </c>
      <c r="E232" s="46"/>
      <c r="F232" s="77" t="str" cm="1">
        <f t="array" ref="F232">numtext(E232)</f>
        <v>CERO PESOS 00/100 M.N.</v>
      </c>
      <c r="G232" s="47">
        <f>ROUND(D232*E232,2)</f>
        <v>0</v>
      </c>
      <c r="H232" s="22"/>
    </row>
    <row r="233" spans="1:8" ht="156.75">
      <c r="A233" s="42" t="s">
        <v>456</v>
      </c>
      <c r="B233" s="43" t="s">
        <v>52</v>
      </c>
      <c r="C233" s="44" t="s">
        <v>27</v>
      </c>
      <c r="D233" s="45">
        <v>3</v>
      </c>
      <c r="E233" s="49"/>
      <c r="F233" s="77" t="str" cm="1">
        <f t="array" ref="F233">numtext(E233)</f>
        <v>CERO PESOS 00/100 M.N.</v>
      </c>
      <c r="G233" s="47">
        <f t="shared" si="28"/>
        <v>0</v>
      </c>
      <c r="H233" s="22"/>
    </row>
    <row r="234" spans="1:8" s="52" customFormat="1" ht="15">
      <c r="A234" s="37" t="s">
        <v>144</v>
      </c>
      <c r="B234" s="38" t="s">
        <v>255</v>
      </c>
      <c r="C234" s="44"/>
      <c r="D234" s="45"/>
      <c r="E234" s="46"/>
      <c r="F234" s="77"/>
      <c r="G234" s="41">
        <f>SUM(G235:G238)</f>
        <v>0</v>
      </c>
      <c r="H234" s="22"/>
    </row>
    <row r="235" spans="1:8" s="52" customFormat="1" ht="114">
      <c r="A235" s="42" t="s">
        <v>457</v>
      </c>
      <c r="B235" s="43" t="s">
        <v>46</v>
      </c>
      <c r="C235" s="44" t="s">
        <v>23</v>
      </c>
      <c r="D235" s="45">
        <v>61.73</v>
      </c>
      <c r="E235" s="46"/>
      <c r="F235" s="77" t="str" cm="1">
        <f t="array" ref="F235">numtext(E235)</f>
        <v>CERO PESOS 00/100 M.N.</v>
      </c>
      <c r="G235" s="47">
        <f>ROUND(D235*E235,2)</f>
        <v>0</v>
      </c>
      <c r="H235" s="22"/>
    </row>
    <row r="236" spans="1:8" s="52" customFormat="1" ht="57">
      <c r="A236" s="42" t="s">
        <v>458</v>
      </c>
      <c r="B236" s="43" t="s">
        <v>57</v>
      </c>
      <c r="C236" s="44" t="s">
        <v>22</v>
      </c>
      <c r="D236" s="45">
        <v>228.15</v>
      </c>
      <c r="E236" s="46"/>
      <c r="F236" s="77" t="str" cm="1">
        <f t="array" ref="F236">numtext(E236)</f>
        <v>CERO PESOS 00/100 M.N.</v>
      </c>
      <c r="G236" s="47">
        <f>ROUND(D236*E236,2)</f>
        <v>0</v>
      </c>
      <c r="H236" s="22"/>
    </row>
    <row r="237" spans="1:8" s="52" customFormat="1" ht="57">
      <c r="A237" s="42" t="s">
        <v>459</v>
      </c>
      <c r="B237" s="43" t="s">
        <v>180</v>
      </c>
      <c r="C237" s="44" t="s">
        <v>27</v>
      </c>
      <c r="D237" s="45">
        <v>66</v>
      </c>
      <c r="E237" s="46"/>
      <c r="F237" s="78" t="str" cm="1">
        <f t="array" ref="F237">numtext(E237)</f>
        <v>CERO PESOS 00/100 M.N.</v>
      </c>
      <c r="G237" s="47">
        <f t="shared" si="29" ref="G237">ROUND(D237*E237,2)</f>
        <v>0</v>
      </c>
      <c r="H237" s="22"/>
    </row>
    <row r="238" spans="1:8" s="52" customFormat="1" ht="57">
      <c r="A238" s="42" t="s">
        <v>460</v>
      </c>
      <c r="B238" s="43" t="s">
        <v>56</v>
      </c>
      <c r="C238" s="44" t="s">
        <v>27</v>
      </c>
      <c r="D238" s="45">
        <v>14</v>
      </c>
      <c r="E238" s="46"/>
      <c r="F238" s="77" t="str" cm="1">
        <f t="array" ref="F238">numtext(E238)</f>
        <v>CERO PESOS 00/100 M.N.</v>
      </c>
      <c r="G238" s="47">
        <f>ROUND(D238*E238,2)</f>
        <v>0</v>
      </c>
      <c r="H238" s="22"/>
    </row>
    <row r="239" spans="1:8" s="52" customFormat="1" ht="15">
      <c r="A239" s="37" t="s">
        <v>153</v>
      </c>
      <c r="B239" s="38" t="s">
        <v>265</v>
      </c>
      <c r="C239" s="44"/>
      <c r="D239" s="45"/>
      <c r="E239" s="46"/>
      <c r="F239" s="77"/>
      <c r="G239" s="41">
        <f>SUM(G240)</f>
        <v>0</v>
      </c>
      <c r="H239" s="22"/>
    </row>
    <row r="240" spans="1:8" s="52" customFormat="1" ht="71.25">
      <c r="A240" s="42" t="s">
        <v>461</v>
      </c>
      <c r="B240" s="43" t="s">
        <v>249</v>
      </c>
      <c r="C240" s="44" t="s">
        <v>27</v>
      </c>
      <c r="D240" s="45">
        <v>13</v>
      </c>
      <c r="E240" s="46"/>
      <c r="F240" s="77" t="str">
        <f t="array" ref="F240">numtext(E240)</f>
        <v>CERO PESOS 00/100 M.N.</v>
      </c>
      <c r="G240" s="47">
        <f t="shared" si="30" ref="G240">ROUND(D240*E240,2)</f>
        <v>0</v>
      </c>
      <c r="H240" s="22"/>
    </row>
    <row r="241" spans="1:8" s="52" customFormat="1" ht="15">
      <c r="A241" s="37" t="s">
        <v>195</v>
      </c>
      <c r="B241" s="38" t="s">
        <v>192</v>
      </c>
      <c r="C241" s="44"/>
      <c r="D241" s="45"/>
      <c r="E241" s="46"/>
      <c r="F241" s="78"/>
      <c r="G241" s="41">
        <f>SUM(G242:G243)</f>
        <v>0</v>
      </c>
      <c r="H241" s="22"/>
    </row>
    <row r="242" spans="1:8" s="52" customFormat="1" ht="142.5">
      <c r="A242" s="42" t="s">
        <v>462</v>
      </c>
      <c r="B242" s="43" t="s">
        <v>193</v>
      </c>
      <c r="C242" s="44" t="s">
        <v>27</v>
      </c>
      <c r="D242" s="45">
        <v>5</v>
      </c>
      <c r="E242" s="46"/>
      <c r="F242" s="78" t="str" cm="1">
        <f t="array" ref="F242">numtext(E242)</f>
        <v>CERO PESOS 00/100 M.N.</v>
      </c>
      <c r="G242" s="47">
        <f t="shared" si="31" ref="G242:G243">ROUND(D242*E242,2)</f>
        <v>0</v>
      </c>
      <c r="H242" s="22"/>
    </row>
    <row r="243" spans="1:8" s="52" customFormat="1" ht="142.5">
      <c r="A243" s="42" t="s">
        <v>463</v>
      </c>
      <c r="B243" s="43" t="s">
        <v>194</v>
      </c>
      <c r="C243" s="44" t="s">
        <v>27</v>
      </c>
      <c r="D243" s="45">
        <v>10</v>
      </c>
      <c r="E243" s="46"/>
      <c r="F243" s="78" t="str" cm="1">
        <f t="array" ref="F243">numtext(E243)</f>
        <v>CERO PESOS 00/100 M.N.</v>
      </c>
      <c r="G243" s="47">
        <f t="shared" si="31"/>
        <v>0</v>
      </c>
      <c r="H243" s="22"/>
    </row>
    <row r="244" spans="1:8" s="52" customFormat="1" ht="15">
      <c r="A244" s="37" t="s">
        <v>266</v>
      </c>
      <c r="B244" s="38" t="s">
        <v>47</v>
      </c>
      <c r="C244" s="44"/>
      <c r="D244" s="45"/>
      <c r="E244" s="46"/>
      <c r="F244" s="77"/>
      <c r="G244" s="41">
        <f>SUM(G245:G245)</f>
        <v>0</v>
      </c>
      <c r="H244" s="22"/>
    </row>
    <row r="245" spans="1:8" s="52" customFormat="1" ht="28.5">
      <c r="A245" s="42" t="s">
        <v>464</v>
      </c>
      <c r="B245" s="43" t="s">
        <v>250</v>
      </c>
      <c r="C245" s="44" t="s">
        <v>22</v>
      </c>
      <c r="D245" s="45">
        <v>2020.42</v>
      </c>
      <c r="E245" s="46"/>
      <c r="F245" s="77" t="str" cm="1">
        <f t="array" ref="F245">numtext(E245)</f>
        <v>CERO PESOS 00/100 M.N.</v>
      </c>
      <c r="G245" s="47">
        <f>ROUND(D245*E245,2)</f>
        <v>0</v>
      </c>
      <c r="H245" s="22"/>
    </row>
    <row r="246" spans="1:8" s="52" customFormat="1" ht="14.25">
      <c r="A246" s="42"/>
      <c r="B246" s="43"/>
      <c r="C246" s="44"/>
      <c r="D246" s="45"/>
      <c r="E246" s="46"/>
      <c r="F246" s="73"/>
      <c r="G246" s="47"/>
      <c r="H246" s="22"/>
    </row>
    <row r="247" spans="1:8" s="52" customFormat="1" ht="15">
      <c r="A247" s="99" t="s">
        <v>17</v>
      </c>
      <c r="B247" s="100"/>
      <c r="C247" s="100"/>
      <c r="D247" s="100"/>
      <c r="E247" s="100"/>
      <c r="F247" s="100"/>
      <c r="G247" s="101"/>
      <c r="H247" s="22"/>
    </row>
    <row r="248" spans="1:8" s="52" customFormat="1" ht="60">
      <c r="A248" s="32" t="str">
        <f>A17</f>
        <v>A</v>
      </c>
      <c r="B248" s="59" t="str">
        <f>B17</f>
        <v>Construcción de estacionamiento, rampas, banquetas, andador y servicios en planta baja. Urgencias Hospital Escuela Universidad de Guadalajara Nuevo Hospital Civil de Guadalajara Dr. Juan I. Menchaca, en el municipio de Guadalajara, Jalisco.</v>
      </c>
      <c r="C248" s="23"/>
      <c r="D248" s="24"/>
      <c r="E248" s="25"/>
      <c r="F248" s="71"/>
      <c r="G248" s="60">
        <f>VLOOKUP($A$248,$A$17:$G$245,7,0)</f>
        <v>0</v>
      </c>
      <c r="H248" s="22"/>
    </row>
    <row r="249" spans="1:8" s="52" customFormat="1" ht="15">
      <c r="A249" s="37" t="s">
        <v>28</v>
      </c>
      <c r="B249" s="37" t="str">
        <f t="shared" si="32" ref="B249:B279">+VLOOKUP($A249,$A$18:$G$245,2,0)</f>
        <v>PRELIMINARES</v>
      </c>
      <c r="C249" s="37"/>
      <c r="D249" s="61"/>
      <c r="E249" s="40"/>
      <c r="F249" s="74"/>
      <c r="G249" s="41">
        <f t="shared" si="33" ref="G249:G279">+VLOOKUP($A249,$A$18:$G$245,7,0)</f>
        <v>0</v>
      </c>
      <c r="H249" s="22"/>
    </row>
    <row r="250" spans="1:8" s="52" customFormat="1" ht="15">
      <c r="A250" s="37" t="s">
        <v>30</v>
      </c>
      <c r="B250" s="37" t="str">
        <f t="shared" si="32"/>
        <v>CIMENTACIÓN</v>
      </c>
      <c r="C250" s="37"/>
      <c r="D250" s="61"/>
      <c r="E250" s="40"/>
      <c r="F250" s="74"/>
      <c r="G250" s="41">
        <f t="shared" si="33"/>
        <v>0</v>
      </c>
      <c r="H250" s="22"/>
    </row>
    <row r="251" spans="1:8" s="52" customFormat="1" ht="15">
      <c r="A251" s="37" t="s">
        <v>31</v>
      </c>
      <c r="B251" s="37" t="str">
        <f t="shared" si="32"/>
        <v>MUROS DE MAMPOSTERÍA</v>
      </c>
      <c r="C251" s="37"/>
      <c r="D251" s="61"/>
      <c r="E251" s="40"/>
      <c r="F251" s="74"/>
      <c r="G251" s="41">
        <f t="shared" si="33"/>
        <v>0</v>
      </c>
      <c r="H251" s="22"/>
    </row>
    <row r="252" spans="1:8" s="52" customFormat="1" ht="15">
      <c r="A252" s="37" t="s">
        <v>32</v>
      </c>
      <c r="B252" s="37" t="str">
        <f t="shared" si="32"/>
        <v>ESTRUCTURA</v>
      </c>
      <c r="C252" s="37"/>
      <c r="D252" s="61"/>
      <c r="E252" s="40"/>
      <c r="F252" s="74"/>
      <c r="G252" s="41">
        <f t="shared" si="33"/>
        <v>0</v>
      </c>
      <c r="H252" s="22"/>
    </row>
    <row r="253" spans="1:8" s="52" customFormat="1" ht="15">
      <c r="A253" s="37" t="s">
        <v>33</v>
      </c>
      <c r="B253" s="37" t="str">
        <f t="shared" si="32"/>
        <v>ALBAÑILERÍAS</v>
      </c>
      <c r="C253" s="37"/>
      <c r="D253" s="61"/>
      <c r="E253" s="40"/>
      <c r="F253" s="74"/>
      <c r="G253" s="41">
        <f t="shared" si="33"/>
        <v>0</v>
      </c>
      <c r="H253" s="22"/>
    </row>
    <row r="254" spans="1:8" s="52" customFormat="1" ht="15">
      <c r="A254" s="37" t="s">
        <v>34</v>
      </c>
      <c r="B254" s="37" t="str">
        <f t="shared" si="32"/>
        <v>IMPERMEABILIZACIÓN</v>
      </c>
      <c r="C254" s="37"/>
      <c r="D254" s="61"/>
      <c r="E254" s="40"/>
      <c r="F254" s="74"/>
      <c r="G254" s="41">
        <f t="shared" si="33"/>
        <v>0</v>
      </c>
      <c r="H254" s="22"/>
    </row>
    <row r="255" spans="1:8" s="52" customFormat="1" ht="15">
      <c r="A255" s="37" t="s">
        <v>29</v>
      </c>
      <c r="B255" s="37" t="str">
        <f t="shared" si="32"/>
        <v>CUBIERTA Y RAMPA</v>
      </c>
      <c r="C255" s="37"/>
      <c r="D255" s="61"/>
      <c r="E255" s="40"/>
      <c r="F255" s="74"/>
      <c r="G255" s="41">
        <f t="shared" si="33"/>
        <v>0</v>
      </c>
      <c r="H255" s="22"/>
    </row>
    <row r="256" spans="1:8" s="52" customFormat="1" ht="15">
      <c r="A256" s="56" t="s">
        <v>181</v>
      </c>
      <c r="B256" s="56" t="str">
        <f t="shared" si="32"/>
        <v>CIMENTACIÓN</v>
      </c>
      <c r="C256" s="56"/>
      <c r="D256" s="62"/>
      <c r="E256" s="63"/>
      <c r="F256" s="75"/>
      <c r="G256" s="57">
        <f t="shared" si="33"/>
        <v>0</v>
      </c>
      <c r="H256" s="22"/>
    </row>
    <row r="257" spans="1:8" s="52" customFormat="1" ht="15">
      <c r="A257" s="56" t="s">
        <v>182</v>
      </c>
      <c r="B257" s="56" t="str">
        <f t="shared" si="32"/>
        <v>ESTRUCTURA</v>
      </c>
      <c r="C257" s="56"/>
      <c r="D257" s="62"/>
      <c r="E257" s="63"/>
      <c r="F257" s="75"/>
      <c r="G257" s="57">
        <f t="shared" si="33"/>
        <v>0</v>
      </c>
      <c r="H257" s="22"/>
    </row>
    <row r="258" spans="1:8" s="52" customFormat="1" ht="15">
      <c r="A258" s="37" t="s">
        <v>35</v>
      </c>
      <c r="B258" s="37" t="str">
        <f t="shared" si="32"/>
        <v>INSTALACIÓN HIDROSANITARIA</v>
      </c>
      <c r="C258" s="37"/>
      <c r="D258" s="61"/>
      <c r="E258" s="40"/>
      <c r="F258" s="74"/>
      <c r="G258" s="41">
        <f t="shared" si="33"/>
        <v>0</v>
      </c>
      <c r="H258" s="22"/>
    </row>
    <row r="259" spans="1:8" s="52" customFormat="1" ht="15">
      <c r="A259" s="56" t="s">
        <v>183</v>
      </c>
      <c r="B259" s="56" t="str">
        <f t="shared" si="32"/>
        <v>DRENAJE PLUVIAL</v>
      </c>
      <c r="C259" s="56"/>
      <c r="D259" s="62"/>
      <c r="E259" s="63"/>
      <c r="F259" s="75"/>
      <c r="G259" s="57">
        <f t="shared" si="33"/>
        <v>0</v>
      </c>
      <c r="H259" s="22"/>
    </row>
    <row r="260" spans="1:8" s="52" customFormat="1" ht="15">
      <c r="A260" s="56" t="s">
        <v>184</v>
      </c>
      <c r="B260" s="56" t="str">
        <f t="shared" si="32"/>
        <v>DRENAJE SANITARIO</v>
      </c>
      <c r="C260" s="56"/>
      <c r="D260" s="62"/>
      <c r="E260" s="63"/>
      <c r="F260" s="75"/>
      <c r="G260" s="57">
        <f t="shared" si="33"/>
        <v>0</v>
      </c>
      <c r="H260" s="22"/>
    </row>
    <row r="261" spans="1:8" s="52" customFormat="1" ht="15">
      <c r="A261" s="56" t="s">
        <v>185</v>
      </c>
      <c r="B261" s="56" t="str">
        <f t="shared" si="32"/>
        <v>AGUA POTABLE</v>
      </c>
      <c r="C261" s="56"/>
      <c r="D261" s="62"/>
      <c r="E261" s="63"/>
      <c r="F261" s="75"/>
      <c r="G261" s="57">
        <f t="shared" si="33"/>
        <v>0</v>
      </c>
      <c r="H261" s="22"/>
    </row>
    <row r="262" spans="1:8" s="52" customFormat="1" ht="15">
      <c r="A262" s="37" t="s">
        <v>36</v>
      </c>
      <c r="B262" s="37" t="str">
        <f t="shared" si="32"/>
        <v>INSTALACIÓN ELECTRICA</v>
      </c>
      <c r="C262" s="37"/>
      <c r="D262" s="61"/>
      <c r="E262" s="40"/>
      <c r="F262" s="74"/>
      <c r="G262" s="41">
        <f t="shared" si="33"/>
        <v>0</v>
      </c>
      <c r="H262" s="22"/>
    </row>
    <row r="263" spans="1:8" s="52" customFormat="1" ht="15">
      <c r="A263" s="37" t="s">
        <v>37</v>
      </c>
      <c r="B263" s="37" t="str">
        <f t="shared" si="32"/>
        <v>INSTALACIÓN BAJA TENSIÓN</v>
      </c>
      <c r="C263" s="37"/>
      <c r="D263" s="61"/>
      <c r="E263" s="40"/>
      <c r="F263" s="74"/>
      <c r="G263" s="41">
        <f t="shared" si="33"/>
        <v>0</v>
      </c>
      <c r="H263" s="22"/>
    </row>
    <row r="264" spans="1:8" s="52" customFormat="1" ht="15">
      <c r="A264" s="37" t="s">
        <v>38</v>
      </c>
      <c r="B264" s="37" t="str">
        <f t="shared" si="32"/>
        <v>ACABADOS</v>
      </c>
      <c r="C264" s="37"/>
      <c r="D264" s="61"/>
      <c r="E264" s="40"/>
      <c r="F264" s="74"/>
      <c r="G264" s="41">
        <f t="shared" si="33"/>
        <v>0</v>
      </c>
      <c r="H264" s="22"/>
    </row>
    <row r="265" spans="1:8" s="52" customFormat="1" ht="15">
      <c r="A265" s="37" t="s">
        <v>39</v>
      </c>
      <c r="B265" s="37" t="str">
        <f t="shared" si="32"/>
        <v>MUEBLES DE BAÑO Y ACCESORIOS</v>
      </c>
      <c r="C265" s="37"/>
      <c r="D265" s="61"/>
      <c r="E265" s="40"/>
      <c r="F265" s="74"/>
      <c r="G265" s="41">
        <f t="shared" si="33"/>
        <v>0</v>
      </c>
      <c r="H265" s="22"/>
    </row>
    <row r="266" spans="1:8" s="52" customFormat="1" ht="15">
      <c r="A266" s="37" t="s">
        <v>132</v>
      </c>
      <c r="B266" s="37" t="str">
        <f t="shared" si="32"/>
        <v>CARPINTERIA</v>
      </c>
      <c r="C266" s="37"/>
      <c r="D266" s="61"/>
      <c r="E266" s="40"/>
      <c r="F266" s="74"/>
      <c r="G266" s="41">
        <f t="shared" si="33"/>
        <v>0</v>
      </c>
      <c r="H266" s="22"/>
    </row>
    <row r="267" spans="1:8" s="52" customFormat="1" ht="15">
      <c r="A267" s="37" t="s">
        <v>148</v>
      </c>
      <c r="B267" s="37" t="str">
        <f t="shared" si="32"/>
        <v>VENTANERÍA Y CANCELERÍA DE ALUMINIO</v>
      </c>
      <c r="C267" s="37"/>
      <c r="D267" s="61"/>
      <c r="E267" s="40"/>
      <c r="F267" s="74"/>
      <c r="G267" s="41">
        <f t="shared" si="33"/>
        <v>0</v>
      </c>
      <c r="H267" s="22"/>
    </row>
    <row r="268" spans="1:8" s="52" customFormat="1" ht="15">
      <c r="A268" s="37" t="s">
        <v>149</v>
      </c>
      <c r="B268" s="37" t="str">
        <f t="shared" si="32"/>
        <v>HERRERÍA</v>
      </c>
      <c r="C268" s="37"/>
      <c r="D268" s="61"/>
      <c r="E268" s="40"/>
      <c r="F268" s="74"/>
      <c r="G268" s="41">
        <f t="shared" si="33"/>
        <v>0</v>
      </c>
      <c r="H268" s="22"/>
    </row>
    <row r="269" spans="1:8" s="52" customFormat="1" ht="15">
      <c r="A269" s="37" t="s">
        <v>150</v>
      </c>
      <c r="B269" s="37" t="str">
        <f t="shared" si="32"/>
        <v>INSTALACIÓN VOZ Y DATOS</v>
      </c>
      <c r="C269" s="37"/>
      <c r="D269" s="61"/>
      <c r="E269" s="40"/>
      <c r="F269" s="74"/>
      <c r="G269" s="41">
        <f t="shared" si="33"/>
        <v>0</v>
      </c>
      <c r="H269" s="22"/>
    </row>
    <row r="270" spans="1:8" s="52" customFormat="1" ht="15">
      <c r="A270" s="37" t="s">
        <v>151</v>
      </c>
      <c r="B270" s="37" t="str">
        <f t="shared" si="32"/>
        <v>BANQUETA Y ANDADOR</v>
      </c>
      <c r="C270" s="37"/>
      <c r="D270" s="61"/>
      <c r="E270" s="40"/>
      <c r="F270" s="74"/>
      <c r="G270" s="41">
        <f t="shared" si="33"/>
        <v>0</v>
      </c>
      <c r="H270" s="22"/>
    </row>
    <row r="271" spans="1:8" s="52" customFormat="1" ht="15">
      <c r="A271" s="37" t="s">
        <v>152</v>
      </c>
      <c r="B271" s="37" t="str">
        <f t="shared" si="32"/>
        <v>ESTACIONAMIENTO</v>
      </c>
      <c r="C271" s="37"/>
      <c r="D271" s="61"/>
      <c r="E271" s="40"/>
      <c r="F271" s="74"/>
      <c r="G271" s="41">
        <f t="shared" si="33"/>
        <v>0</v>
      </c>
      <c r="H271" s="22"/>
    </row>
    <row r="272" spans="1:8" s="52" customFormat="1" ht="15">
      <c r="A272" s="56" t="s">
        <v>262</v>
      </c>
      <c r="B272" s="56" t="str">
        <f t="shared" si="32"/>
        <v>TERRACERIAS</v>
      </c>
      <c r="C272" s="56"/>
      <c r="D272" s="62"/>
      <c r="E272" s="63"/>
      <c r="F272" s="75"/>
      <c r="G272" s="57">
        <f t="shared" si="33"/>
        <v>0</v>
      </c>
      <c r="H272" s="22"/>
    </row>
    <row r="273" spans="1:8" s="52" customFormat="1" ht="15">
      <c r="A273" s="56" t="s">
        <v>263</v>
      </c>
      <c r="B273" s="56" t="str">
        <f t="shared" si="32"/>
        <v>PAVIMENTO</v>
      </c>
      <c r="C273" s="56"/>
      <c r="D273" s="62"/>
      <c r="E273" s="63"/>
      <c r="F273" s="75"/>
      <c r="G273" s="57">
        <f t="shared" si="33"/>
        <v>0</v>
      </c>
      <c r="H273" s="22"/>
    </row>
    <row r="274" spans="1:8" s="52" customFormat="1" ht="15">
      <c r="A274" s="56" t="s">
        <v>264</v>
      </c>
      <c r="B274" s="56" t="str">
        <f t="shared" si="32"/>
        <v>SEÑALAMIENTO HORIZONTAL</v>
      </c>
      <c r="C274" s="56"/>
      <c r="D274" s="62"/>
      <c r="E274" s="63"/>
      <c r="F274" s="75"/>
      <c r="G274" s="57">
        <f t="shared" si="33"/>
        <v>0</v>
      </c>
      <c r="H274" s="22"/>
    </row>
    <row r="275" spans="1:8" s="52" customFormat="1" ht="15">
      <c r="A275" s="37" t="s">
        <v>136</v>
      </c>
      <c r="B275" s="37" t="str">
        <f t="shared" si="32"/>
        <v xml:space="preserve">INSTALACIÓN ALUMBRADO </v>
      </c>
      <c r="C275" s="37"/>
      <c r="D275" s="61"/>
      <c r="E275" s="40"/>
      <c r="F275" s="74"/>
      <c r="G275" s="41">
        <f t="shared" si="33"/>
        <v>0</v>
      </c>
      <c r="H275" s="22"/>
    </row>
    <row r="276" spans="1:8" s="52" customFormat="1" ht="15">
      <c r="A276" s="37" t="s">
        <v>144</v>
      </c>
      <c r="B276" s="37" t="str">
        <f t="shared" si="32"/>
        <v xml:space="preserve">VEGETACION </v>
      </c>
      <c r="C276" s="37"/>
      <c r="D276" s="61"/>
      <c r="E276" s="40"/>
      <c r="F276" s="74"/>
      <c r="G276" s="41">
        <f t="shared" si="33"/>
        <v>0</v>
      </c>
      <c r="H276" s="22"/>
    </row>
    <row r="277" spans="1:8" s="52" customFormat="1" ht="15">
      <c r="A277" s="37" t="s">
        <v>153</v>
      </c>
      <c r="B277" s="37" t="str">
        <f t="shared" si="32"/>
        <v>MOBILIARIO URBANO</v>
      </c>
      <c r="C277" s="37"/>
      <c r="D277" s="61"/>
      <c r="E277" s="40"/>
      <c r="F277" s="74"/>
      <c r="G277" s="41">
        <f t="shared" si="33"/>
        <v>0</v>
      </c>
      <c r="H277" s="22"/>
    </row>
    <row r="278" spans="1:8" s="52" customFormat="1" ht="15">
      <c r="A278" s="37" t="s">
        <v>195</v>
      </c>
      <c r="B278" s="37" t="str">
        <f t="shared" si="32"/>
        <v>SEÑALETICA</v>
      </c>
      <c r="C278" s="37"/>
      <c r="D278" s="61"/>
      <c r="E278" s="40"/>
      <c r="F278" s="74"/>
      <c r="G278" s="41">
        <f t="shared" si="33"/>
        <v>0</v>
      </c>
      <c r="H278" s="22"/>
    </row>
    <row r="279" spans="1:8" s="52" customFormat="1" ht="15">
      <c r="A279" s="37" t="s">
        <v>266</v>
      </c>
      <c r="B279" s="37" t="str">
        <f t="shared" si="32"/>
        <v>LIMPIEZAS</v>
      </c>
      <c r="C279" s="37"/>
      <c r="D279" s="61"/>
      <c r="E279" s="40"/>
      <c r="F279" s="74"/>
      <c r="G279" s="41">
        <f t="shared" si="33"/>
        <v>0</v>
      </c>
      <c r="H279" s="22"/>
    </row>
    <row r="280" spans="1:7" s="52" customFormat="1" ht="15">
      <c r="A280" s="37"/>
      <c r="B280" s="37"/>
      <c r="C280" s="37"/>
      <c r="D280" s="61"/>
      <c r="E280" s="40"/>
      <c r="F280" s="74"/>
      <c r="G280" s="41"/>
    </row>
    <row r="281" spans="1:7" ht="15">
      <c r="A281" s="80" t="s">
        <v>18</v>
      </c>
      <c r="B281" s="80"/>
      <c r="C281" s="80"/>
      <c r="D281" s="80"/>
      <c r="E281" s="80"/>
      <c r="F281" s="76" t="s">
        <v>19</v>
      </c>
      <c r="G281" s="64">
        <f>G248</f>
        <v>0</v>
      </c>
    </row>
    <row r="282" spans="1:7" ht="15">
      <c r="A282" s="80" t="str">
        <f>+numtext(G283)</f>
        <v>CERO PESOS 00/100 M.N.</v>
      </c>
      <c r="B282" s="80"/>
      <c r="C282" s="80"/>
      <c r="D282" s="80"/>
      <c r="E282" s="80"/>
      <c r="F282" s="76" t="s">
        <v>20</v>
      </c>
      <c r="G282" s="64">
        <f>ROUND(G281*0.16,2)</f>
        <v>0</v>
      </c>
    </row>
    <row r="283" spans="1:7" ht="15">
      <c r="A283" s="80"/>
      <c r="B283" s="80"/>
      <c r="C283" s="80"/>
      <c r="D283" s="80"/>
      <c r="E283" s="80"/>
      <c r="F283" s="76" t="s">
        <v>21</v>
      </c>
      <c r="G283" s="64">
        <f>+ROUND(G281+G282,2)</f>
        <v>0</v>
      </c>
    </row>
    <row r="285" spans="1:7" s="52" customFormat="1" ht="14.25">
      <c r="A285" s="4"/>
      <c r="B285" s="4"/>
      <c r="C285" s="4"/>
      <c r="D285" s="65"/>
      <c r="E285" s="20"/>
      <c r="F285" s="70"/>
      <c r="G285" s="22"/>
    </row>
    <row r="286" spans="1:7" s="52" customFormat="1" ht="14.25">
      <c r="A286" s="4"/>
      <c r="B286" s="4"/>
      <c r="C286" s="4"/>
      <c r="D286" s="65"/>
      <c r="E286" s="20"/>
      <c r="F286" s="70"/>
      <c r="G286" s="22"/>
    </row>
    <row r="287" spans="1:7" s="52" customFormat="1" ht="14.25">
      <c r="A287" s="4"/>
      <c r="B287" s="4"/>
      <c r="C287" s="4"/>
      <c r="D287" s="65"/>
      <c r="E287" s="20"/>
      <c r="F287" s="70"/>
      <c r="G287" s="22"/>
    </row>
    <row r="288" spans="1:7" s="52" customFormat="1" ht="14.25">
      <c r="A288" s="4"/>
      <c r="B288" s="4"/>
      <c r="C288" s="4"/>
      <c r="D288" s="65"/>
      <c r="E288" s="20"/>
      <c r="F288" s="70"/>
      <c r="G288" s="22"/>
    </row>
    <row r="289" spans="1:7" s="52" customFormat="1" ht="14.25">
      <c r="A289" s="4"/>
      <c r="B289" s="4"/>
      <c r="C289" s="4"/>
      <c r="D289" s="65"/>
      <c r="E289" s="20"/>
      <c r="F289" s="70"/>
      <c r="G289" s="22"/>
    </row>
    <row r="290" spans="1:7" s="52" customFormat="1" ht="14.25">
      <c r="A290" s="4"/>
      <c r="B290" s="4"/>
      <c r="C290" s="4"/>
      <c r="D290" s="65"/>
      <c r="E290" s="20"/>
      <c r="F290" s="70"/>
      <c r="G290" s="22"/>
    </row>
    <row r="291" spans="1:7" s="52" customFormat="1" ht="14.25">
      <c r="A291" s="4"/>
      <c r="B291" s="4"/>
      <c r="C291" s="4"/>
      <c r="D291" s="65"/>
      <c r="E291" s="20"/>
      <c r="F291" s="70"/>
      <c r="G291" s="22"/>
    </row>
    <row r="292" spans="1:7" s="52" customFormat="1" ht="14.25">
      <c r="A292" s="4"/>
      <c r="B292" s="4"/>
      <c r="C292" s="4"/>
      <c r="D292" s="65"/>
      <c r="E292" s="20"/>
      <c r="F292" s="70"/>
      <c r="G292" s="22"/>
    </row>
    <row r="293" spans="1:7" s="52" customFormat="1" ht="14.25">
      <c r="A293" s="4"/>
      <c r="B293" s="4"/>
      <c r="C293" s="4"/>
      <c r="D293" s="65"/>
      <c r="E293" s="20"/>
      <c r="F293" s="70"/>
      <c r="G293" s="22"/>
    </row>
    <row r="294" spans="1:7" s="52" customFormat="1" ht="14.25">
      <c r="A294" s="4"/>
      <c r="B294" s="4"/>
      <c r="C294" s="4"/>
      <c r="D294" s="65"/>
      <c r="E294" s="20"/>
      <c r="F294" s="70"/>
      <c r="G294" s="22"/>
    </row>
    <row r="295" spans="1:7" s="52" customFormat="1" ht="14.25">
      <c r="A295" s="4"/>
      <c r="B295" s="4"/>
      <c r="C295" s="4"/>
      <c r="D295" s="65"/>
      <c r="E295" s="20"/>
      <c r="F295" s="70"/>
      <c r="G295" s="22"/>
    </row>
    <row r="296" spans="1:7" s="52" customFormat="1" ht="14.25">
      <c r="A296" s="4"/>
      <c r="B296" s="4"/>
      <c r="C296" s="4"/>
      <c r="D296" s="65"/>
      <c r="E296" s="20"/>
      <c r="F296" s="70"/>
      <c r="G296" s="22"/>
    </row>
    <row r="297" spans="1:7" s="52" customFormat="1" ht="14.25">
      <c r="A297" s="4"/>
      <c r="B297" s="4"/>
      <c r="C297" s="4"/>
      <c r="D297" s="65"/>
      <c r="E297" s="20"/>
      <c r="F297" s="70"/>
      <c r="G297" s="22"/>
    </row>
    <row r="300" spans="1:7" s="52" customFormat="1" ht="14.25">
      <c r="A300" s="4"/>
      <c r="B300" s="4"/>
      <c r="C300" s="4"/>
      <c r="D300" s="65"/>
      <c r="E300" s="20"/>
      <c r="F300" s="70"/>
      <c r="G300" s="22"/>
    </row>
    <row r="301" spans="1:7" s="52" customFormat="1" ht="14.25">
      <c r="A301" s="4"/>
      <c r="B301" s="4"/>
      <c r="C301" s="4"/>
      <c r="D301" s="65"/>
      <c r="E301" s="20"/>
      <c r="F301" s="70"/>
      <c r="G301" s="22"/>
    </row>
  </sheetData>
  <mergeCells count="15">
    <mergeCell ref="A282:E283"/>
    <mergeCell ref="C1:F1"/>
    <mergeCell ref="C6:E6"/>
    <mergeCell ref="C7:E7"/>
    <mergeCell ref="C8:E8"/>
    <mergeCell ref="C9:E9"/>
    <mergeCell ref="C10:F10"/>
    <mergeCell ref="C11:F11"/>
    <mergeCell ref="C12:F12"/>
    <mergeCell ref="A14:G14"/>
    <mergeCell ref="A281:E281"/>
    <mergeCell ref="A247:G247"/>
    <mergeCell ref="C2:F5"/>
    <mergeCell ref="B11:B12"/>
    <mergeCell ref="B7:B9"/>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24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2026-07-23T15:48:35Z</cp:lastPrinted>
  <dcterms:created xsi:type="dcterms:W3CDTF">2024-12-27T18:23:43Z</dcterms:created>
  <dcterms:modified xsi:type="dcterms:W3CDTF">2026-07-30T20:08:29Z</dcterms:modified>
  <cp:category/>
</cp:coreProperties>
</file>