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7-2026\CATALOGO CONV 027 PRELIMINAR\"/>
    </mc:Choice>
  </mc:AlternateContent>
  <bookViews>
    <workbookView xWindow="-98" yWindow="-98" windowWidth="21795" windowHeight="12975" tabRatio="500" activeTab="0"/>
  </bookViews>
  <sheets>
    <sheet name="CATALOGO" sheetId="3" r:id="rId3"/>
  </sheets>
  <definedNames>
    <definedName name="_xlnm._FilterDatabase" localSheetId="0" hidden="1">CATALOGO!$A$16:$G$72</definedName>
    <definedName name="area">#REF!</definedName>
    <definedName name="_xlnm.Print_Area" localSheetId="0">CATALOGO!$A$1:$G$98</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<sst xmlns="http://schemas.openxmlformats.org/spreadsheetml/2006/main" count="178" uniqueCount="136">
  <si>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</si>
  <si>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</si>
  <si>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</si>
  <si>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</si>
  <si>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</si>
  <si>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</si>
  <si>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</si>
  <si>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</si>
  <si>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</si>
  <si>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</si>
  <si>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</si>
  <si>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</si>
  <si>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</si>
  <si>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</si>
  <si>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</si>
  <si>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</si>
  <si>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</si>
  <si>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</si>
  <si>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</si>
  <si>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</si>
  <si>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</si>
  <si>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</si>
  <si>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</si>
  <si>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</si>
  <si>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</si>
  <si>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</si>
  <si>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CIMENTACIÓN</t>
  </si>
  <si>
    <t>TRAZO Y NIVELACIÓN CON EQUIPO TOPOGRÁFICO, ESTABLECIENDO EJES DE REFERENCIA Y BANCOS DE NIVEL, INCLUYE: MATERIALES, MANO DE OBRA, EQUIPO, HERRAMIENTA, EQUIPO DE SEGURIDAD Y TODO LO NECESARIO PARA SU CORRECTA EJECUCIÓN.</t>
  </si>
  <si>
    <t>M2</t>
  </si>
  <si>
    <t>M3</t>
  </si>
  <si>
    <t>KG</t>
  </si>
  <si>
    <t>PZA</t>
  </si>
  <si>
    <t>PRELIMINARES</t>
  </si>
  <si>
    <t>M</t>
  </si>
  <si>
    <t>B</t>
  </si>
  <si>
    <t>C</t>
  </si>
  <si>
    <t>E2</t>
  </si>
  <si>
    <t>AFINE Y COMPACTACION DE LA SUPERFICIE DESCUBIERTA DE LA EXCAVACION DANDO  COMPACTACION AL 90% PROCTOR, CON MATERIAL PRODUCTO DE LA EXCAVACION, REALIZADO EN FORMA MECANICA CON RODILLO VIBRATORIO, INCLUYE: SUMINISTRO DE AGUA PARA LOGRAR HUMEDAD OPTIMA, EQUIPO, PRUEBAS DE COMPACTACION, AFINE, NIVELACION, HERRAMIENTAS Y MANO DE OBRA.</t>
  </si>
  <si>
    <t>PLANTILLA DE CONCRETO F'C=100 KG/CM2, TMA=3/4", DE 5.00 CM DE ESPESOR PROMEDIO. INCLUYE: MATERIALES, HERRAMIENTAS, AFINE, NIVELACIÓN, LIMPIEZA, MANO DE OBRA Y ACARREO DE MATERIALES AL SITIO DE SU UTILIZACIÓN.</t>
  </si>
  <si>
    <t>ACERO DE REFUERZO DE FY= 4,200 KG/CM2, CUALQUIER DIÁMETRO SEGÚN LO INDIQUE EL PROYECTO O ASÍ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(INDS° J. DE LA NORMA N-CTR-CAR-1-02 -004)</t>
  </si>
  <si>
    <t>CIMBRA  ACABADO COMÚN, EN CIMENTACIÓN, INCLUYE: DESPERDICIO, HABILITADO, CIMBRADO Y DESCIMBRA, NIVELACIÓN, PLOMEO MATERIAL, MANO DE OBRA, LIMPIEZA, HERRAMIENTA Y EQUIPO.</t>
  </si>
  <si>
    <t>CONTRATRABE</t>
  </si>
  <si>
    <t>SIOP-001</t>
  </si>
  <si>
    <t>SIOP-002</t>
  </si>
  <si>
    <t>SIOP-003</t>
  </si>
  <si>
    <t>SIOP-004</t>
  </si>
  <si>
    <t>SIOP-005</t>
  </si>
  <si>
    <t>SIOP-006</t>
  </si>
  <si>
    <t>SIOP-007</t>
  </si>
  <si>
    <t>SIOP-008</t>
  </si>
  <si>
    <t>SIOP-009</t>
  </si>
  <si>
    <t>SIOP-010</t>
  </si>
  <si>
    <t>SIOP-011</t>
  </si>
  <si>
    <t>SIOP-012</t>
  </si>
  <si>
    <t>SIOP-013</t>
  </si>
  <si>
    <t>TRABES</t>
  </si>
  <si>
    <t>C1</t>
  </si>
  <si>
    <t>SUMINISTRO, TRASLADO, IMPORTACIÓN, MANIOBRAS E INSTALACIÓN DE AISLADOR SÍSMICO TIPO PÉNDULO FRICCIONAL DE DOBLE CURVATURA (DISPOSITIVO DE DOBLE SUPERFICIE DESLIZANTE CURVA), CON CAPACIDAD DE CARGA VERTICAL DE DISEÑO DE 16,000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</si>
  <si>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17,400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</si>
  <si>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COLUMNAS</t>
  </si>
  <si>
    <t>PRELOSAS</t>
  </si>
  <si>
    <t>SUMINISTRO Y MONTAJE DE PRELOSA TIPO (PL-1) PL-40-12-8-1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</si>
  <si>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(PL-2) PL-40-16-8-1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</si>
  <si>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B1</t>
  </si>
  <si>
    <t>AISLADORES SÍSMICOS</t>
  </si>
  <si>
    <t>B2</t>
  </si>
  <si>
    <t>B3</t>
  </si>
  <si>
    <t>B4</t>
  </si>
  <si>
    <t>ESTRUCTURA</t>
  </si>
  <si>
    <t>ACERO DE REFUERZO DEL #2.5 (5/16") F'Y=6000 KG/CM2 EN LOSAS. INCLUYE: SUMINISTRO DE MATERIALES, HABILITADO, ARMADO, COLOCADO, DESPERDICIOS, MANO DE OBRA, HERRAMIENTA Y EQUIPO.</t>
  </si>
  <si>
    <t>ACERO  DE  REFUERZO  DEL  #3  F'Y=4200  KG/CM2  EN LOSAS.  INCLUYE: SUMINISTRO DE MATERIALES, HABILITADO, ARMADO, COLOCADO, DESPERDICIOS, LIMPIEZA, RETIRO DE SOBRANTES FUERA DE LA OBRA, MANO DE OBRA, HERRAMIENTA Y EQUIPO, ASÍ COMO TODO LO NECESARIO PARA SU CORRECTA EJECUCIÓN.</t>
  </si>
  <si>
    <t>ACERO   DE   REFUERZO   DEL   #4   F'Y=4200KG/CM2 EN LOSAS. INCLUYE: SUMINISTRO DE MATERIALES, HABILITADO, ARMADO, COLOCADO, DESPERDICIOS, LIMPIEZA, RETIRO DE SOBRANTES FUERA DE LA OBRA, MANO DE OBRA, HERRAMIENTA Y EQUIPO, ASÍ COMO TODO LO NECESARIO PARA SU CORRECTA EJECUCIÓN.</t>
  </si>
  <si>
    <t>MALLA ELECTROSOLDADA 6X6-6/6. INCLUYE: SUMINISTROS, CORTES, TRASLAPES, MANO DE OBRA Y HERRAMIENTA.</t>
  </si>
  <si>
    <t>POLIESTIRENO  DE  DENSIDAD  10  KG/M3  EN  LOSA  NERVADA. INCLUYE:  ACARREO  DEL MATERIAL AL LUGAR DE SU UTILIZACIÓN, CORTES, AJUSTES, DESPERDICIOS, MATERIAL, MANO DE OBRA, HERRAMIENTA, EQUIPO, Y TODO AQUELLO QUE SE REQUIERA PARA SU CORRECTA ELABORACIÓN Y EJECUCIÓN A CUALQUIER ALTURA.</t>
  </si>
  <si>
    <t>CIMBRA TIPO APARENTE EN COLUMNAS. INCLUYE HABILITADO, ARMADO, CORTES, AJUSTES, DESMOLDANTE, COLOCADO, CIMBRADO, DESCIMBRADO Y CAMBIO A LA SIGUIENTE POSICION. MEDIDO EN SUPERFICIE DE CONTACTO.</t>
  </si>
  <si>
    <t>SIOP-014</t>
  </si>
  <si>
    <t>SIOP-015</t>
  </si>
  <si>
    <t>SIOP-016</t>
  </si>
  <si>
    <t>SIOP-017</t>
  </si>
  <si>
    <t>SIOP-018</t>
  </si>
  <si>
    <t>SIOP-019</t>
  </si>
  <si>
    <t>SIOP-020</t>
  </si>
  <si>
    <t>SIOP-021</t>
  </si>
  <si>
    <t>SIOP-022</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</si>
  <si>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</si>
  <si>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</si>
  <si>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F'C=450 KG/CM2, T.M.A.= 3/4, R.N., EN COLUMNAS, RESISTENTE A LOS SULFATOS INCLUYE: MATERIALES, FLETES, MANIOBRAS, BOMBEO, CURADO CON CURACRETO, VIBRADO, AFINE Y ACABADO REGLEADO, DESPERDICIO, PRUEBAS DE RESISTENCIA Y MANO DE OBRA, A CUALQUIER NIVEL.</t>
  </si>
  <si>
    <t>SUMINISTRO Y MONTAJE DE PRELOSA TIPO (PL-3) PL-40-18-8-1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</si>
  <si>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SIOP-023</t>
  </si>
  <si>
    <t>SIOP-024</t>
  </si>
  <si>
    <t>SIOP-025</t>
  </si>
  <si>
    <t>SIOP-E-FINEDUC-OB-LP-0583-2026</t>
  </si>
  <si>
    <t>Construcción de trabes, columnas y losa de piso de planta baja, frente 2 de la primera etapa del Hospital Civil de la Costa que operará bajo el modelo de Hospital - Escuela, en el municipio de Puerto Vallarta, Jalisco.</t>
  </si>
  <si>
    <t>CIMBRA  ACABADO  APARENTE   EN  FRONTERAS  DE  LOSAS  CON  UN PERALTE PROMEDIO DE 40 CM. INCLUYE: TRAZO, HABILITADO, COLOCACIÓN, DESCIMBRADO, CURADO, ACARREOS HORIZONTAL Y VERTICAL HASTA EL LUGAR DE UTILIZACIÓN, DESPERDICIOS, LIMPIEZA  GRUESA,  ASÍ  COMO  TODO  AQUELLO  QUE  SE  REQUIERA  PARA  SU  CORRECTA ELABORACIÓN Y EJECUCIÓN.</t>
  </si>
  <si>
    <t>APUNTALAMIENTO  DE  APOYO  PARA  PRELOSAS,  CON  ALTURA  DE  HASTA  3.50  M,  PISO  A PISO, INCLUYE: MATERIALES, ELEVACIONES, MANO DE OBRA Y HERRAMIENTA.</t>
  </si>
  <si>
    <t>D</t>
  </si>
  <si>
    <t>INSTALACIÓN HIDROSANITARIA</t>
  </si>
  <si>
    <t>SIOP-029</t>
  </si>
  <si>
    <t>TRAZO Y NIVELACIÓN CON MEDIOS TOPOGRÁFICOS PARA TENDIDO DE TUBERÍA. INCLUYE; MANO DE OBRA, EQUIPO Y TODO LO NECESARIO PARA SU CORRECTA EJECUCIÓN.</t>
  </si>
  <si>
    <t>SIOP-030</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</si>
  <si>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</si>
  <si>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SIOP-031</t>
  </si>
  <si>
    <t>AFINE Y COMPACTACIÓN DE TERRENO NATURAL AL 90% CON BAILARINA, INCLUYE: MANO DE OBRA, HERRAMIENTA Y TODO LO NECESARIO PARA SU CORRECTA EJECUCIÓN.</t>
  </si>
  <si>
    <t>SIOP-032</t>
  </si>
  <si>
    <t>SUMINISTRO Y COLOCACIÓN DE PLANTILLA APISONADA AL 85% PROCTOR CON MATERIAL DE BANCO DE 10 CM DE ESPESOR. INCLUYE: MANO DE OBRA, EQUIPO, HERRAMIENTA Y TODO LO NECESARIO PARA SU CORRECTA EJECUCIÓN.</t>
  </si>
  <si>
    <t>SIOP-033</t>
  </si>
  <si>
    <t>RELLENO ACOSTILLADO EN CEPAS O MESETAS CON MATERIAL DE BANCO COMPACTADO AL 90% MÍNIMO DE SU P.V.S.M. EN CAPAS NO MAYORES DE 20 CM, INCLUYE: INCORPORACIÓN DE AGUA NECESARIA, COMPACTACIÓN CON PISÓN, MANO DE OBRA, HERRAMIENTAS Y ACARREOS.</t>
  </si>
  <si>
    <t>SIOP-034</t>
  </si>
  <si>
    <t>RELLENO EN CEPAS O MESETAS CON MATERIAL PRODUCTO DE LA EXCAVACIÓN COMPACTADO AL 90% CON COMPACTADOR DE IMPACTO, EN CAPAS NO MAYORES DE 20 CM., INCLUYE: INCORPORACIÓN DE AGUA NECESARIA, MANO DE OBRA, EQUIPO, HERRAMIENTAS Y ACARREOS. VOLUMEN MEDIDO EN SECCIONES.</t>
  </si>
  <si>
    <t>SIOP-035</t>
  </si>
  <si>
    <t>RELLENO EN CEPAS O MESETAS CON MATERIAL DE BANCO COMPACTADO AL 90% PROCTOR CON COMPACTADOR DE IMPACTO, EN CAPAS NO MAYORES DE 20 CM., INCLUYE: INCORPORACIÓN DE AGUA NECESARIA, MANO DE OBRA, EQUIPO Y HERRAMIENTA</t>
  </si>
  <si>
    <t>SIOP-036</t>
  </si>
  <si>
    <t>SUMINISTRO E INSTALACIÓN DE TUBERÍA PVC DE 2" (51MM) DE DIÁMETRO, CON NORMA MEXICANA NMX-E-199/1. INCLUYE: HERRAMIENTA, MANO DE OBRA, CONEXIONES, ACCESORIOS, EQUIPO Y TODO LO NECESARIO PARA SU CORRECTA EJECUCIÓN.</t>
  </si>
  <si>
    <t>SIOP-037</t>
  </si>
  <si>
    <t>SUMINISTRO E INSTALACIÓN DE TUBERÍA PVC DE 4" (100MM) DE DIÁMETRO, CON NORMA MEXICANA NMX-E-199/1. INCLUYE: HERRAMIENTA, MANO DE OBRA, CONEXIONES, ACCESORIOS, EQUIPO Y TODO LO NECESARIO PARA SU CORRECTA EJECUCIÓN.</t>
  </si>
  <si>
    <t>SIOP-038</t>
  </si>
  <si>
    <t>SUMINISTRO E INSTALACIÓN DE TUBERÍA PVC DE 6" (150MM) DE DIÁMETRO, CON NORMA MEXICANA NMX-E-199/1. INCLUYE: HERRAMIENTA, MANO DE OBRA, CONEXIONES, ACCESORIOS, EQUIPO Y TODO LO NECESARIO PARA SU CORRECTA EJECUCIÓN.</t>
  </si>
  <si>
    <t>SIOP-039</t>
  </si>
  <si>
    <t>SUMINISTRO E INSTALACIÓN DE TUBERÍA PVC DE 8" (150MM) DE DIÁMETRO, CON NORMA MEXICANA NMX-E-199/1. INCLUYE: HERRAMIENTA, MANO DE OBRA, CONEXIONES, ACCESORIOS, EQUIPO Y TODO LO NECESARIO PARA SU CORRECTA EJECUCIÓN.</t>
  </si>
  <si>
    <t>SIOP-040</t>
  </si>
  <si>
    <t>SUMINISTRO E INSTALACIÓN DE CODO PVC CEMENTAR, SANITARIO DE 4"X 45°. INCLUYE: SUMINISTRO, INSTALACIÓN, MATERIALES, PEGAMENTO PVC, MANO DE OBRA, HERRAMIENTA Y EQUIPO.</t>
  </si>
  <si>
    <t>SIOP-041</t>
  </si>
  <si>
    <t>SUMINISTRO E INSTALACIÓN DE CODO PVC CEMENTAR, SANITARIO DE 4"X 90°. INCLUYE: SUMINISTRO, INSTALACIÓN, MATERIALES, PEGAMENTO PVC, MANO DE OBRA, HERRAMIENTA Y EQUIPO.</t>
  </si>
  <si>
    <t>SIOP-042</t>
  </si>
  <si>
    <t>SUMINISTRO E INSTALACIÓN CONEXIÓN TIPO CODO DE 90° O 45° DE PVC SANITARIO DE 6” DE DIÁMETRO PARA DRENAJE, INCLUYE: PEGAMENTO, MATERIAL, MATERIALES MENORES, FLETES Y ACARREO DE LOS MATERIALES AL SITIO DE SU INSTALACIÓN Y PRUEBAS.</t>
  </si>
  <si>
    <t>SIOP-043</t>
  </si>
  <si>
    <t>SUMINISTRO E INSTALACIÓN CONEXIÓN TIPO "YEE" DE PVC SANITARIO DE 6” DE DIÁMETRO PARA DRENAJE, INCLUYE: PEGAMENTO, MATERIAL, MATERIALES MENORES, FLETES Y ACARREO DE LOS MATERIALES AL SITIO DE SU INSTALACIÓN Y PRUEBAS.</t>
  </si>
  <si>
    <t>SIOP-044</t>
  </si>
  <si>
    <t>SUMINISTRO E INSTALACIÓN CONEXIÓN TIPO "REDUCCIÓN" DE PVC SANITARIO DE 6" A 4” DE DIÁMETRO PARA DRENAJE, INCLUYE: PEGAMENTO, MATERIAL, MATERIALES MENORES, FLETES Y ACARREO DE LOS MATERIALES AL SITIO DE SU INSTALACIÓN Y PRUEBAS.</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</si>
  <si>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MEDIAS CAÑAS, TAPA DE CONCRETO F'C=200 KG/CM2, MARCO Y CONTRAMARCO DE ANGULO DE 1 1/2" X 1/8", MATERIALES, DESPERDICIOS, HERRAMIENTAS, MANO DE OBRA, LIMPIEZA, RETIRO DE MATERIAL PRODUCTO DE EXCAVACION FUERA DE LA OBRA Y ACARREO DE MATERIALES AL SITIO DE SU UTILIZACION.</t>
  </si>
  <si>
    <t>CARGA MECÁNICA Y ACARREO EN CAMIÓN 1ER. KILÓMETRO, DE MATERIAL PRODUCTO DE EXCAVACIÓN Y/O DEMOLICIÓN, INCLUYE: MANO DE OBRA, EQUIPO Y HERRAMIENTA, MEDIDO EN SECCIÓN DE PROYECTO. (NORMA S. C. T. N-CTR-CAR-1-01-013-00).</t>
  </si>
  <si>
    <t>ACARREO EN CAMIÓN A KILÓMETROS SUBSECUENTES DE MATERIAL PRODUCTO DE EXCAVACIÓN Y/O DEMOLICIÓN, INCLUYE: MANO DE OBRA, EQUIPO Y HERRAMIENTA, MEDIDO EN SECCIÓN DE PROYECTO. (NORMA S. C. T. N-CTR-CAR-1-01-013-00)</t>
  </si>
  <si>
    <t>M3/KM</t>
  </si>
  <si>
    <t>SIOP-026</t>
  </si>
  <si>
    <t>SIOP-027</t>
  </si>
  <si>
    <t>SIOP-028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</si>
</sst>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4">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1"/>
      <color theme="0"/>
      <name val="Calibri"/>
      <family val="2"/>
      <scheme val="minor"/>
    </font>
    <font>
      <b/>
      <sz val="10"/>
      <color rgb="FF006600"/>
      <name val="Calibri"/>
      <family val="2"/>
      <scheme val="minor"/>
    </font>
    <font>
      <sz val="10"/>
      <name val="Calibri"/>
      <family val="2"/>
      <scheme val="minor"/>
    </font>
    <font>
      <sz val="10"/>
      <color rgb="FF006600"/>
      <name val="Calibri"/>
      <family val="2"/>
      <scheme val="minor"/>
    </font>
    <font>
      <sz val="8"/>
      <name val="Calibri"/>
      <family val="2"/>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13" fillId="0" borderId="0">
      <alignment/>
      <protection/>
    </xf>
    <xf numFmtId="44" fontId="13" fillId="0" borderId="0" applyFont="0" applyFill="0" applyBorder="0" applyAlignment="0" applyProtection="0"/>
    <xf numFmtId="0" fontId="2" fillId="0" borderId="0">
      <alignment/>
      <protection/>
    </xf>
  </cellStyleXfs>
  <cellXfs count="105">
    <xf numFmtId="0" fontId="0" fillId="0" borderId="0" xfId="0"/>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1" xfId="28" applyFont="1" applyBorder="1" applyAlignment="1">
      <alignment horizontal="justify" vertical="top"/>
      <protection/>
    </xf>
    <xf numFmtId="0" fontId="6" fillId="0" borderId="2" xfId="28" applyFont="1" applyBorder="1" applyAlignment="1">
      <alignment horizontal="justify" vertical="top" wrapText="1"/>
      <protection/>
    </xf>
    <xf numFmtId="0" fontId="6" fillId="0" borderId="3"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4" xfId="28" applyFont="1" applyBorder="1" applyAlignment="1">
      <alignment horizontal="justify" vertical="top"/>
      <protection/>
    </xf>
    <xf numFmtId="0" fontId="7" fillId="0" borderId="1"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166" fontId="11" fillId="0" borderId="0" xfId="0" applyNumberFormat="1" applyFont="1" applyAlignment="1">
      <alignment horizontal="justify" vertical="top" wrapText="1"/>
    </xf>
    <xf numFmtId="166" fontId="12"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6" fillId="0" borderId="5" xfId="28" applyFont="1" applyBorder="1" applyAlignment="1">
      <alignment horizontal="center" vertical="top" wrapText="1"/>
      <protection/>
    </xf>
    <xf numFmtId="14" fontId="3" fillId="0" borderId="6" xfId="28" applyNumberFormat="1" applyFont="1" applyBorder="1" applyAlignment="1">
      <alignment horizontal="left" vertical="top" wrapText="1"/>
      <protection/>
    </xf>
    <xf numFmtId="14" fontId="3" fillId="0" borderId="5" xfId="28" applyNumberFormat="1" applyFont="1" applyBorder="1" applyAlignment="1">
      <alignment horizontal="left" vertical="top" wrapText="1"/>
      <protection/>
    </xf>
    <xf numFmtId="0" fontId="3" fillId="0" borderId="5" xfId="28" applyFont="1" applyBorder="1" applyAlignment="1">
      <alignment horizontal="left" vertical="top" wrapText="1"/>
      <protection/>
    </xf>
    <xf numFmtId="14" fontId="3" fillId="0" borderId="7"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2" fillId="0" borderId="0" xfId="0" applyNumberFormat="1" applyFont="1" applyAlignment="1">
      <alignment horizontal="center" vertical="top" wrapText="1"/>
    </xf>
    <xf numFmtId="0" fontId="0" fillId="0" borderId="0" xfId="0" applyAlignment="1">
      <alignment wrapText="1"/>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3" fillId="0" borderId="1" xfId="28" applyFont="1" applyBorder="1" applyAlignment="1">
      <alignment horizontal="left" vertical="top"/>
      <protection/>
    </xf>
    <xf numFmtId="0" fontId="3" fillId="0" borderId="2" xfId="28" applyFont="1" applyBorder="1" applyAlignment="1">
      <alignment horizontal="left" vertical="top"/>
      <protection/>
    </xf>
    <xf numFmtId="0" fontId="3" fillId="0" borderId="8"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1" xfId="28" applyFont="1" applyBorder="1" applyAlignment="1">
      <alignment vertical="top"/>
      <protection/>
    </xf>
    <xf numFmtId="0" fontId="6" fillId="0" borderId="2" xfId="28" applyFont="1" applyBorder="1" applyAlignment="1">
      <alignment vertical="top"/>
      <protection/>
    </xf>
    <xf numFmtId="0" fontId="6" fillId="0" borderId="8" xfId="28" applyFont="1" applyBorder="1" applyAlignment="1">
      <alignment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167" fontId="14" fillId="0" borderId="0" xfId="23" applyNumberFormat="1" applyFont="1" applyAlignment="1">
      <alignment horizontal="left"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0" fontId="14" fillId="0" borderId="0" xfId="0" applyFont="1" applyAlignment="1">
      <alignment horizontal="center" vertical="top"/>
    </xf>
    <xf numFmtId="166" fontId="9" fillId="0" borderId="0" xfId="0" applyNumberFormat="1" applyFont="1" applyAlignment="1">
      <alignment horizontal="right" vertical="top" wrapText="1"/>
    </xf>
    <xf numFmtId="0" fontId="9" fillId="0" borderId="0" xfId="23" applyFont="1" applyAlignment="1">
      <alignment horizontal="justify" vertical="top"/>
      <protection/>
    </xf>
    <xf numFmtId="0" fontId="19" fillId="2" borderId="0" xfId="32" applyFont="1" applyFill="1" applyAlignment="1">
      <alignment horizontal="center" vertical="center" wrapText="1"/>
      <protection/>
    </xf>
    <xf numFmtId="0" fontId="19" fillId="2" borderId="0" xfId="32" applyFont="1" applyFill="1" applyAlignment="1">
      <alignment horizontal="left" vertical="center" wrapText="1"/>
      <protection/>
    </xf>
    <xf numFmtId="168" fontId="19" fillId="2" borderId="0" xfId="32" applyNumberFormat="1" applyFont="1" applyFill="1" applyAlignment="1">
      <alignment horizontal="right" vertical="center" wrapText="1"/>
      <protection/>
    </xf>
    <xf numFmtId="0" fontId="15" fillId="0" borderId="0" xfId="0" applyFont="1" applyAlignment="1">
      <alignment horizontal="justify" vertical="top"/>
    </xf>
    <xf numFmtId="0" fontId="20" fillId="0" borderId="0" xfId="23" applyFont="1" applyAlignment="1">
      <alignment horizontal="justify" vertical="top"/>
      <protection/>
    </xf>
    <xf numFmtId="0" fontId="9" fillId="0" borderId="0" xfId="23" applyFont="1" applyAlignment="1">
      <alignment horizontal="left" vertical="top"/>
      <protection/>
    </xf>
    <xf numFmtId="0" fontId="14" fillId="0" borderId="0" xfId="23" applyFont="1" applyAlignment="1">
      <alignment horizontal="center" vertical="top"/>
      <protection/>
    </xf>
    <xf numFmtId="0" fontId="14" fillId="0" borderId="0" xfId="32" applyFont="1" applyAlignment="1">
      <alignment horizontal="justify" vertical="top"/>
      <protection/>
    </xf>
    <xf numFmtId="49" fontId="10" fillId="0" borderId="0" xfId="23" applyNumberFormat="1" applyFont="1" applyAlignment="1">
      <alignment horizontal="center" vertical="top" wrapText="1"/>
      <protection/>
    </xf>
    <xf numFmtId="169" fontId="10" fillId="0" borderId="0" xfId="23" applyNumberFormat="1" applyFont="1" applyAlignment="1">
      <alignment horizontal="right" vertical="top"/>
      <protection/>
    </xf>
    <xf numFmtId="166" fontId="11" fillId="0" borderId="0" xfId="32" applyNumberFormat="1" applyFont="1" applyAlignment="1">
      <alignment horizontal="justify" vertical="top" wrapText="1"/>
      <protection/>
    </xf>
    <xf numFmtId="4" fontId="20" fillId="0" borderId="0" xfId="23" applyNumberFormat="1" applyFont="1" applyAlignment="1">
      <alignment horizontal="center" vertical="top"/>
      <protection/>
    </xf>
    <xf numFmtId="164" fontId="21" fillId="0" borderId="0" xfId="29" applyFont="1" applyAlignment="1">
      <alignment horizontal="right" vertical="top"/>
    </xf>
    <xf numFmtId="4" fontId="22" fillId="0" borderId="0" xfId="23" applyNumberFormat="1" applyFont="1" applyAlignment="1">
      <alignment horizontal="right" vertical="top"/>
      <protection/>
    </xf>
    <xf numFmtId="0" fontId="22" fillId="0" borderId="0" xfId="23" applyFont="1" applyAlignment="1">
      <alignment horizontal="center" vertical="top" wrapText="1"/>
      <protection/>
    </xf>
    <xf numFmtId="168" fontId="0" fillId="0" borderId="0" xfId="0" applyNumberFormat="1"/>
    <xf numFmtId="164" fontId="21" fillId="0" borderId="0" xfId="20" applyFont="1" applyAlignment="1">
      <alignment horizontal="right" vertical="top"/>
    </xf>
    <xf numFmtId="168" fontId="20" fillId="0" borderId="0" xfId="20" applyNumberFormat="1" applyFont="1" applyAlignment="1">
      <alignment vertical="top"/>
    </xf>
    <xf numFmtId="0" fontId="14" fillId="0" borderId="0" xfId="23" applyFont="1" applyAlignment="1">
      <alignment horizontal="justify" vertical="top" wrapText="1"/>
      <protection/>
    </xf>
    <xf numFmtId="0" fontId="21" fillId="0" borderId="0" xfId="23" applyFont="1" applyAlignment="1">
      <alignment horizontal="center" vertical="top" wrapText="1"/>
      <protection/>
    </xf>
    <xf numFmtId="0" fontId="14" fillId="0" borderId="0" xfId="0" applyFont="1" applyAlignment="1">
      <alignment horizontal="justify" vertical="top"/>
    </xf>
    <xf numFmtId="0" fontId="14" fillId="0" borderId="0" xfId="23" applyFont="1" applyAlignment="1">
      <alignment vertical="top"/>
      <protection/>
    </xf>
    <xf numFmtId="0" fontId="6" fillId="0" borderId="1" xfId="28" applyFont="1" applyBorder="1" applyAlignment="1">
      <alignment horizontal="center" vertical="top"/>
      <protection/>
    </xf>
    <xf numFmtId="0" fontId="8" fillId="0" borderId="8" xfId="28" applyFont="1" applyBorder="1" applyAlignment="1">
      <alignment horizontal="center" vertical="top"/>
      <protection/>
    </xf>
    <xf numFmtId="0" fontId="6" fillId="0" borderId="8" xfId="28" applyFont="1" applyBorder="1" applyAlignment="1">
      <alignment horizontal="justify" vertical="top" wrapText="1"/>
      <protection/>
    </xf>
    <xf numFmtId="14" fontId="6" fillId="0" borderId="4" xfId="28" applyNumberFormat="1" applyFont="1" applyBorder="1" applyAlignment="1">
      <alignment horizontal="right" vertical="top"/>
      <protection/>
    </xf>
    <xf numFmtId="0" fontId="4" fillId="0" borderId="8" xfId="28" applyFont="1" applyBorder="1" applyAlignment="1">
      <alignment horizontal="justify" vertical="top"/>
      <protection/>
    </xf>
    <xf numFmtId="14" fontId="6" fillId="0" borderId="3" xfId="28" applyNumberFormat="1" applyFont="1" applyBorder="1" applyAlignment="1">
      <alignment horizontal="right" vertical="top"/>
      <protection/>
    </xf>
    <xf numFmtId="14" fontId="6" fillId="0" borderId="12" xfId="28" applyNumberFormat="1" applyFont="1" applyBorder="1" applyAlignment="1">
      <alignment horizontal="right" vertical="top"/>
      <protection/>
    </xf>
    <xf numFmtId="0" fontId="19" fillId="2" borderId="0" xfId="32" applyFont="1" applyFill="1" applyAlignment="1">
      <alignment horizontal="center" vertical="center" wrapText="1"/>
      <protection/>
    </xf>
    <xf numFmtId="0" fontId="3" fillId="0" borderId="8" xfId="28" applyFont="1" applyBorder="1" applyAlignment="1">
      <alignment horizontal="justify" vertical="top"/>
      <protection/>
    </xf>
    <xf numFmtId="0" fontId="3" fillId="0" borderId="3" xfId="28" applyFont="1" applyBorder="1" applyAlignment="1">
      <alignment horizontal="center" vertical="top"/>
      <protection/>
    </xf>
    <xf numFmtId="0" fontId="3" fillId="0" borderId="0" xfId="28" applyFont="1" applyAlignment="1">
      <alignment horizontal="center" vertical="top"/>
      <protection/>
    </xf>
    <xf numFmtId="0" fontId="3" fillId="0" borderId="5"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7" xfId="28" applyFont="1" applyBorder="1" applyAlignment="1">
      <alignment horizontal="center" vertical="top"/>
      <protection/>
    </xf>
    <xf numFmtId="0" fontId="6" fillId="0" borderId="2" xfId="28" applyFont="1" applyBorder="1" applyAlignment="1">
      <alignment horizontal="center" vertical="top"/>
      <protection/>
    </xf>
    <xf numFmtId="0" fontId="6" fillId="0" borderId="8" xfId="28" applyFont="1" applyBorder="1" applyAlignment="1">
      <alignment horizontal="center" vertical="top"/>
      <protection/>
    </xf>
    <xf numFmtId="0" fontId="16" fillId="2" borderId="9" xfId="32" applyFont="1" applyFill="1" applyBorder="1" applyAlignment="1">
      <alignment horizontal="center" vertical="center" wrapText="1"/>
      <protection/>
    </xf>
    <xf numFmtId="0" fontId="16" fillId="2" borderId="10" xfId="32" applyFont="1" applyFill="1" applyBorder="1" applyAlignment="1">
      <alignment horizontal="center" vertical="center" wrapText="1"/>
      <protection/>
    </xf>
    <xf numFmtId="0" fontId="16" fillId="2" borderId="11" xfId="32" applyFont="1" applyFill="1" applyBorder="1" applyAlignment="1">
      <alignment horizontal="center" vertical="center" wrapText="1"/>
      <protection/>
    </xf>
  </cellXfs>
  <cellStyles count="3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4 2 2" xfId="33"/>
    <cellStyle name="Millares 2 2" xfId="34"/>
    <cellStyle name="Normal 3 2 2" xfId="35"/>
    <cellStyle name="Normal 2 2 2 2" xfId="36"/>
    <cellStyle name="Normal 6" xfId="37"/>
    <cellStyle name="Moneda 4" xfId="38"/>
    <cellStyle name="Millares 18 4 2" xfId="39"/>
    <cellStyle name="Millares 3" xfId="40"/>
    <cellStyle name="Normal 6 2" xfId="41"/>
    <cellStyle name="Moneda 4 2" xfId="42"/>
    <cellStyle name="Millares 18 4 2 2" xfId="43"/>
    <cellStyle name="Millares 3 2" xfId="44"/>
    <cellStyle name="Normal 5" xfId="45"/>
    <cellStyle name="Moneda 3" xfId="46"/>
    <cellStyle name="Normal 7" xfId="47"/>
  </cellStyles>
  <dxfs count="30">
    <dxf>
      <font>
        <color theme="0"/>
      </font>
    </dxf>
    <dxf>
      <font>
        <color theme="0"/>
      </font>
    </dxf>
    <dxf>
      <font>
        <color theme="0"/>
      </font>
    </dxf>
    <dxf>
      <font>
        <color theme="0"/>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indexed="8"/>
      </font>
      <fill>
        <patternFill patternType="solid">
          <bgColor indexed="39"/>
        </patternFill>
      </fill>
    </dxf>
    <dxf>
      <font>
        <color indexed="8"/>
      </font>
      <fill>
        <patternFill patternType="solid">
          <bgColor indexed="39"/>
        </patternFill>
      </fill>
    </dxf>
    <dxf>
      <font>
        <color indexed="18"/>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1120497</xdr:colOff>
      <xdr:row>8</xdr:row>
      <xdr:rowOff>16149</xdr:rowOff>
    </xdr:to>
    <xdr:pic>
      <xdr:nvPicPr>
        <xdr:cNvPr id="2" name="Imagen 1">
          <a:extLst>
            <a:ext uri="{FF2B5EF4-FFF2-40B4-BE49-F238E27FC236}">
              <a16:creationId xmlns:a16="http://schemas.microsoft.com/office/drawing/2014/main" id="{03281531-6c0c-4c4f-b864-df1f1fbb2478}"/>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61975"/>
          <a:ext cx="904875" cy="904875"/>
        </a:xfrm>
        <a:prstGeom prst="rect"/>
      </xdr:spPr>
    </xdr:pic>
    <xdr:clientData/>
  </xdr:twoCellAnchor>
  <xdr:twoCellAnchor editAs="oneCell">
    <xdr:from>
      <xdr:col>6</xdr:col>
      <xdr:colOff>58875</xdr:colOff>
      <xdr:row>3</xdr:row>
      <xdr:rowOff>171330</xdr:rowOff>
    </xdr:from>
    <xdr:to>
      <xdr:col>6</xdr:col>
      <xdr:colOff>1542870</xdr:colOff>
      <xdr:row>5</xdr:row>
      <xdr:rowOff>129892</xdr:rowOff>
    </xdr:to>
    <xdr:pic>
      <xdr:nvPicPr>
        <xdr:cNvPr id="3" name="Imagen 2">
          <a:extLst>
            <a:ext uri="{FF2B5EF4-FFF2-40B4-BE49-F238E27FC236}">
              <a16:creationId xmlns:a16="http://schemas.microsoft.com/office/drawing/2014/main" id="{8253dbd0-610d-42a6-acce-15611b11438a}"/>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77450" y="714375"/>
          <a:ext cx="1485900"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B8DB308-F215-42DA-A48E-EB012EA7D80D}">
  <sheetPr codeName="Hoja2">
    <pageSetUpPr fitToPage="1"/>
  </sheetPr>
  <dimension ref="A1:H101"/>
  <sheetViews>
    <sheetView showGridLines="0" tabSelected="1" view="pageBreakPreview" zoomScale="90" zoomScaleNormal="100" zoomScaleSheetLayoutView="90" workbookViewId="0" topLeftCell="A29">
      <selection pane="topLeft" activeCell="B21" sqref="B21"/>
    </sheetView>
  </sheetViews>
  <sheetFormatPr defaultColWidth="14.5342857142857" defaultRowHeight="14.25"/>
  <cols>
    <col min="1" max="1" width="20.5714285714286" style="46" customWidth="1"/>
    <col min="2" max="2" width="57" style="5" customWidth="1"/>
    <col min="3" max="3" width="13.7142857142857" customWidth="1"/>
    <col min="4" max="4" width="15.1428571428571" customWidth="1"/>
    <col min="5" max="5" width="18" customWidth="1"/>
    <col min="6" max="6" width="25.8571428571429" style="35" customWidth="1"/>
    <col min="7" max="7" width="24.2857142857143" customWidth="1"/>
  </cols>
  <sheetData>
    <row r="1" spans="1:7" s="1" customFormat="1" ht="14.25">
      <c r="A1" s="39"/>
      <c r="B1" s="6" t="s">
        <v>0</v>
      </c>
      <c r="C1" s="85" t="s">
        <v>1</v>
      </c>
      <c r="D1" s="85"/>
      <c r="E1" s="85"/>
      <c r="F1" s="85"/>
      <c r="G1" s="47"/>
    </row>
    <row r="2" spans="1:7" s="1" customFormat="1" ht="14.25">
      <c r="A2" s="40"/>
      <c r="B2" s="7" t="s">
        <v>2</v>
      </c>
      <c r="C2" s="8"/>
      <c r="D2" s="9"/>
      <c r="E2" s="9"/>
      <c r="F2" s="27"/>
      <c r="G2" s="48"/>
    </row>
    <row r="3" spans="1:7" s="1" customFormat="1" ht="14.65" thickBot="1">
      <c r="A3" s="40"/>
      <c r="B3" s="10" t="s">
        <v>3</v>
      </c>
      <c r="C3" s="86" t="s">
        <v>91</v>
      </c>
      <c r="D3" s="86"/>
      <c r="E3" s="86"/>
      <c r="F3" s="86"/>
      <c r="G3" s="48"/>
    </row>
    <row r="4" spans="1:7" s="1" customFormat="1" ht="14.65" thickBot="1">
      <c r="A4" s="40"/>
      <c r="B4" s="87"/>
      <c r="C4" s="86"/>
      <c r="D4" s="86"/>
      <c r="E4" s="86"/>
      <c r="F4" s="86"/>
      <c r="G4" s="48"/>
    </row>
    <row r="5" spans="1:7" s="1" customFormat="1" ht="14.65" thickBot="1">
      <c r="A5" s="40"/>
      <c r="B5" s="87"/>
      <c r="C5" s="86"/>
      <c r="D5" s="86"/>
      <c r="E5" s="86"/>
      <c r="F5" s="86"/>
      <c r="G5" s="48"/>
    </row>
    <row r="6" spans="1:7" s="1" customFormat="1" ht="14.25">
      <c r="A6" s="40"/>
      <c r="B6" s="11" t="s">
        <v>4</v>
      </c>
      <c r="C6" s="88" t="s">
        <v>5</v>
      </c>
      <c r="D6" s="88"/>
      <c r="E6" s="88"/>
      <c r="F6" s="28"/>
      <c r="G6" s="48"/>
    </row>
    <row r="7" spans="1:7" s="1" customFormat="1" ht="14.65" thickBot="1">
      <c r="A7" s="40"/>
      <c r="B7" s="89" t="s">
        <v>92</v>
      </c>
      <c r="C7" s="90" t="s">
        <v>6</v>
      </c>
      <c r="D7" s="90"/>
      <c r="E7" s="90"/>
      <c r="F7" s="29"/>
      <c r="G7" s="48"/>
    </row>
    <row r="8" spans="1:7" s="1" customFormat="1" ht="14.65" thickBot="1">
      <c r="A8" s="40"/>
      <c r="B8" s="89"/>
      <c r="C8" s="90" t="s">
        <v>7</v>
      </c>
      <c r="D8" s="90"/>
      <c r="E8" s="90"/>
      <c r="F8" s="30"/>
      <c r="G8" s="48"/>
    </row>
    <row r="9" spans="1:7" s="1" customFormat="1" ht="14.65" thickBot="1">
      <c r="A9" s="40"/>
      <c r="B9" s="89"/>
      <c r="C9" s="91" t="s">
        <v>8</v>
      </c>
      <c r="D9" s="91"/>
      <c r="E9" s="91"/>
      <c r="F9" s="31"/>
      <c r="G9" s="49"/>
    </row>
    <row r="10" spans="1:7" s="1" customFormat="1" ht="14.25">
      <c r="A10" s="40"/>
      <c r="B10" s="6" t="s">
        <v>9</v>
      </c>
      <c r="C10" s="85" t="s">
        <v>10</v>
      </c>
      <c r="D10" s="85"/>
      <c r="E10" s="85"/>
      <c r="F10" s="85"/>
      <c r="G10" s="12" t="s">
        <v>11</v>
      </c>
    </row>
    <row r="11" spans="1:7" s="1" customFormat="1" ht="14.65" thickBot="1">
      <c r="A11" s="40"/>
      <c r="B11" s="93"/>
      <c r="C11" s="94"/>
      <c r="D11" s="95"/>
      <c r="E11" s="95"/>
      <c r="F11" s="96"/>
      <c r="G11" s="100" t="s">
        <v>36</v>
      </c>
    </row>
    <row r="12" spans="1:7" s="1" customFormat="1" ht="14.65" thickBot="1">
      <c r="A12" s="41"/>
      <c r="B12" s="93"/>
      <c r="C12" s="97"/>
      <c r="D12" s="98"/>
      <c r="E12" s="98"/>
      <c r="F12" s="99"/>
      <c r="G12" s="101"/>
    </row>
    <row r="13" spans="1:6" s="2" customFormat="1" ht="13.5" thickBot="1">
      <c r="A13" s="42"/>
      <c r="B13" s="13"/>
      <c r="D13" s="13"/>
      <c r="F13" s="32"/>
    </row>
    <row r="14" spans="1:7" s="1" customFormat="1" ht="14.65" thickBot="1">
      <c r="A14" s="102" t="s">
        <v>12</v>
      </c>
      <c r="B14" s="103"/>
      <c r="C14" s="103"/>
      <c r="D14" s="103"/>
      <c r="E14" s="103"/>
      <c r="F14" s="103"/>
      <c r="G14" s="104"/>
    </row>
    <row r="15" spans="1:7" s="1" customFormat="1" ht="14.65" thickBot="1">
      <c r="A15" s="43"/>
      <c r="B15" s="15"/>
      <c r="C15" s="14"/>
      <c r="D15" s="14"/>
      <c r="E15" s="14"/>
      <c r="F15" s="33"/>
      <c r="G15" s="14"/>
    </row>
    <row r="16" spans="1:7" s="3" customFormat="1" ht="28.9" thickBot="1">
      <c r="A16" s="50" t="s">
        <v>13</v>
      </c>
      <c r="B16" s="51" t="s">
        <v>14</v>
      </c>
      <c r="C16" s="51" t="s">
        <v>15</v>
      </c>
      <c r="D16" s="51" t="s">
        <v>16</v>
      </c>
      <c r="E16" s="51" t="s">
        <v>17</v>
      </c>
      <c r="F16" s="51" t="s">
        <v>18</v>
      </c>
      <c r="G16" s="52" t="s">
        <v>19</v>
      </c>
    </row>
    <row r="17" spans="1:7" s="2" customFormat="1" ht="39.4">
      <c r="A17" s="44"/>
      <c r="B17" s="26" t="str">
        <f>+B7</f>
        <v>Construcción de trabes, columnas y losa de piso de planta baja, frente 2 de la primera etapa del Hospital Civil de la Costa que operará bajo el modelo de Hospital - Escuela, en el municipio de Puerto Vallarta, Jalisco.</v>
      </c>
      <c r="C17" s="16"/>
      <c r="D17" s="16"/>
      <c r="E17" s="16"/>
      <c r="F17" s="16"/>
      <c r="G17" s="17">
        <f>G18+G22+G46+G51</f>
        <v>0</v>
      </c>
    </row>
    <row r="18" spans="1:7" s="38" customFormat="1" ht="14.25">
      <c r="A18" s="68" t="s">
        <v>20</v>
      </c>
      <c r="B18" s="62" t="s">
        <v>32</v>
      </c>
      <c r="C18" s="71"/>
      <c r="D18" s="72"/>
      <c r="E18" s="73"/>
      <c r="F18" s="36"/>
      <c r="G18" s="25">
        <f>SUM(G19:G21)</f>
        <v>0</v>
      </c>
    </row>
    <row r="19" spans="1:7" s="38" customFormat="1" ht="40.5">
      <c r="A19" s="57" t="s">
        <v>42</v>
      </c>
      <c r="B19" s="70" t="s">
        <v>27</v>
      </c>
      <c r="C19" s="69" t="s">
        <v>28</v>
      </c>
      <c r="D19" s="58">
        <v>1848</v>
      </c>
      <c r="E19" s="59"/>
      <c r="F19" s="36" t="str" cm="1">
        <f t="array" ref="F19">+numtext(E19)</f>
        <v>CERO PESOS 00/100 M.N.</v>
      </c>
      <c r="G19" s="37">
        <f>+ROUND(D19*E19,2)</f>
        <v>0</v>
      </c>
    </row>
    <row r="20" spans="1:7" s="38" customFormat="1" ht="60.75">
      <c r="A20" s="57" t="s">
        <v>43</v>
      </c>
      <c r="B20" s="70" t="s">
        <v>37</v>
      </c>
      <c r="C20" s="69" t="s">
        <v>28</v>
      </c>
      <c r="D20" s="58">
        <v>366</v>
      </c>
      <c r="E20" s="59"/>
      <c r="F20" s="36" t="str" cm="1">
        <f t="array" ref="F20">+numtext(E20)</f>
        <v>CERO PESOS 00/100 M.N.</v>
      </c>
      <c r="G20" s="37">
        <f t="shared" si="0" ref="G20">+ROUND(D20*E20,2)</f>
        <v>0</v>
      </c>
    </row>
    <row r="21" spans="1:7" s="38" customFormat="1" ht="40.5">
      <c r="A21" s="57" t="s">
        <v>44</v>
      </c>
      <c r="B21" s="70" t="s">
        <v>38</v>
      </c>
      <c r="C21" s="69" t="s">
        <v>28</v>
      </c>
      <c r="D21" s="58">
        <v>366</v>
      </c>
      <c r="E21" s="59"/>
      <c r="F21" s="36" t="str" cm="1">
        <f t="array" ref="F21">+numtext(E21)</f>
        <v>CERO PESOS 00/100 M.N.</v>
      </c>
      <c r="G21" s="37">
        <f>+ROUND(D21*E21,2)</f>
        <v>0</v>
      </c>
    </row>
    <row r="22" spans="1:7" s="38" customFormat="1" ht="14.25">
      <c r="A22" s="68" t="s">
        <v>34</v>
      </c>
      <c r="B22" s="62" t="s">
        <v>26</v>
      </c>
      <c r="C22" s="71"/>
      <c r="D22" s="72"/>
      <c r="E22" s="73"/>
      <c r="F22" s="36"/>
      <c r="G22" s="25">
        <f>G23+G27+G30+G34</f>
        <v>0</v>
      </c>
    </row>
    <row r="23" spans="1:8" s="38" customFormat="1" ht="13.15">
      <c r="A23" s="67" t="s">
        <v>63</v>
      </c>
      <c r="B23" s="67" t="s">
        <v>41</v>
      </c>
      <c r="C23" s="77"/>
      <c r="D23" s="76"/>
      <c r="E23" s="79"/>
      <c r="F23" s="74"/>
      <c r="G23" s="80">
        <f>SUM(G24:G26)</f>
        <v>0</v>
      </c>
      <c r="H23" s="80"/>
    </row>
    <row r="24" spans="1:7" s="38" customFormat="1" ht="70.9">
      <c r="A24" s="57" t="s">
        <v>45</v>
      </c>
      <c r="B24" s="70" t="s">
        <v>39</v>
      </c>
      <c r="C24" s="69" t="s">
        <v>30</v>
      </c>
      <c r="D24" s="58">
        <v>18621.60</v>
      </c>
      <c r="E24" s="59"/>
      <c r="F24" s="36" t="str" cm="1">
        <f t="array" ref="F24">+numtext(E24)</f>
        <v>CERO PESOS 00/100 M.N.</v>
      </c>
      <c r="G24" s="37">
        <f>+ROUND(D24*E24,2)</f>
        <v>0</v>
      </c>
    </row>
    <row r="25" spans="1:7" s="38" customFormat="1" ht="30.4">
      <c r="A25" s="57" t="s">
        <v>46</v>
      </c>
      <c r="B25" s="70" t="s">
        <v>40</v>
      </c>
      <c r="C25" s="69" t="s">
        <v>28</v>
      </c>
      <c r="D25" s="58">
        <v>732</v>
      </c>
      <c r="E25" s="59"/>
      <c r="F25" s="36" t="str" cm="1">
        <f t="array" ref="F25">+numtext(E25)</f>
        <v>CERO PESOS 00/100 M.N.</v>
      </c>
      <c r="G25" s="37">
        <f>+ROUND(D25*E25,2)</f>
        <v>0</v>
      </c>
    </row>
    <row r="26" spans="1:7" s="38" customFormat="1" ht="50.65">
      <c r="A26" s="57" t="s">
        <v>47</v>
      </c>
      <c r="B26" s="70" t="s">
        <v>84</v>
      </c>
      <c r="C26" s="69" t="s">
        <v>29</v>
      </c>
      <c r="D26" s="58">
        <v>219.60000000000005</v>
      </c>
      <c r="E26" s="59"/>
      <c r="F26" s="36" t="str" cm="1">
        <f t="array" ref="F26">+numtext(E26)</f>
        <v>CERO PESOS 00/100 M.N.</v>
      </c>
      <c r="G26" s="37">
        <f>+ROUND(D26*E26,2)</f>
        <v>0</v>
      </c>
    </row>
    <row r="27" spans="1:7" s="38" customFormat="1" ht="13.15">
      <c r="A27" s="67" t="s">
        <v>65</v>
      </c>
      <c r="B27" s="67" t="s">
        <v>64</v>
      </c>
      <c r="C27" s="77"/>
      <c r="D27" s="76"/>
      <c r="E27" s="79"/>
      <c r="F27" s="36" t="str" cm="1">
        <f t="array" ref="F27">+numtext(E27)</f>
        <v>CERO PESOS 00/100 M.N.</v>
      </c>
      <c r="G27" s="80">
        <f>SUM(G28:G29)</f>
        <v>0</v>
      </c>
    </row>
    <row r="28" spans="1:7" s="38" customFormat="1" ht="273.4">
      <c r="A28" s="57" t="s">
        <v>48</v>
      </c>
      <c r="B28" s="81" t="s">
        <v>57</v>
      </c>
      <c r="C28" s="82" t="s">
        <v>31</v>
      </c>
      <c r="D28" s="58">
        <v>6</v>
      </c>
      <c r="E28" s="59"/>
      <c r="F28" s="36" t="str" cm="1">
        <f t="array" ref="F28">+numtext(E28)</f>
        <v>CERO PESOS 00/100 M.N.</v>
      </c>
      <c r="G28" s="37">
        <f>+ROUND(D28*E28,2)</f>
        <v>0</v>
      </c>
    </row>
    <row r="29" spans="1:7" s="38" customFormat="1" ht="273.4">
      <c r="A29" s="57" t="s">
        <v>49</v>
      </c>
      <c r="B29" s="81" t="s">
        <v>58</v>
      </c>
      <c r="C29" s="82" t="s">
        <v>31</v>
      </c>
      <c r="D29" s="58">
        <v>12</v>
      </c>
      <c r="E29" s="59"/>
      <c r="F29" s="36" t="str" cm="1">
        <f t="array" ref="F29">+numtext(E29)</f>
        <v>CERO PESOS 00/100 M.N.</v>
      </c>
      <c r="G29" s="37">
        <f>+ROUND(D29*E29,2)</f>
        <v>0</v>
      </c>
    </row>
    <row r="30" spans="1:7" s="38" customFormat="1" ht="13.15">
      <c r="A30" s="67" t="s">
        <v>66</v>
      </c>
      <c r="B30" s="67" t="s">
        <v>55</v>
      </c>
      <c r="C30" s="77"/>
      <c r="D30" s="76"/>
      <c r="E30" s="79"/>
      <c r="F30" s="74"/>
      <c r="G30" s="80">
        <f>SUM(G31:G33)</f>
        <v>0</v>
      </c>
    </row>
    <row r="31" spans="1:7" ht="70.9">
      <c r="A31" s="57" t="s">
        <v>50</v>
      </c>
      <c r="B31" s="70" t="s">
        <v>39</v>
      </c>
      <c r="C31" s="69" t="s">
        <v>30</v>
      </c>
      <c r="D31" s="58">
        <v>22744.29</v>
      </c>
      <c r="E31" s="59"/>
      <c r="F31" s="36" t="str" cm="1">
        <f t="array" ref="F31">+numtext(E31)</f>
        <v>CERO PESOS 00/100 M.N.</v>
      </c>
      <c r="G31" s="37">
        <f>+ROUND(D31*E31,2)</f>
        <v>0</v>
      </c>
    </row>
    <row r="32" spans="1:7" s="2" customFormat="1" ht="30.4">
      <c r="A32" s="57" t="s">
        <v>51</v>
      </c>
      <c r="B32" s="70" t="s">
        <v>40</v>
      </c>
      <c r="C32" s="69" t="s">
        <v>28</v>
      </c>
      <c r="D32" s="58">
        <v>1024.8000000000004</v>
      </c>
      <c r="E32" s="59"/>
      <c r="F32" s="36" t="str" cm="1">
        <f t="array" ref="F32">+numtext(E32)</f>
        <v>CERO PESOS 00/100 M.N.</v>
      </c>
      <c r="G32" s="37">
        <f>+ROUND(D32*E32,2)</f>
        <v>0</v>
      </c>
    </row>
    <row r="33" spans="1:7" s="4" customFormat="1" ht="50.65">
      <c r="A33" s="57" t="s">
        <v>52</v>
      </c>
      <c r="B33" s="70" t="s">
        <v>85</v>
      </c>
      <c r="C33" s="69" t="s">
        <v>29</v>
      </c>
      <c r="D33" s="58">
        <v>175.68</v>
      </c>
      <c r="E33" s="59"/>
      <c r="F33" s="36" t="str" cm="1">
        <f t="array" ref="F33">+numtext(E33)</f>
        <v>CERO PESOS 00/100 M.N.</v>
      </c>
      <c r="G33" s="37">
        <f>+ROUND(D33*E33,2)</f>
        <v>0</v>
      </c>
    </row>
    <row r="34" spans="1:7" s="4" customFormat="1" ht="13.15">
      <c r="A34" s="67" t="s">
        <v>67</v>
      </c>
      <c r="B34" s="67" t="s">
        <v>60</v>
      </c>
      <c r="C34" s="77"/>
      <c r="D34" s="76"/>
      <c r="E34" s="79"/>
      <c r="F34" s="74"/>
      <c r="G34" s="80">
        <f>SUM(G35:G45)</f>
        <v>0</v>
      </c>
    </row>
    <row r="35" spans="1:7" s="4" customFormat="1" ht="121.5">
      <c r="A35" s="57" t="s">
        <v>53</v>
      </c>
      <c r="B35" s="70" t="s">
        <v>61</v>
      </c>
      <c r="C35" s="69" t="s">
        <v>28</v>
      </c>
      <c r="D35" s="58">
        <v>1113.75</v>
      </c>
      <c r="E35" s="59"/>
      <c r="F35" s="36" t="str" cm="1">
        <f t="array" ref="F35">+numtext(E35)</f>
        <v>CERO PESOS 00/100 M.N.</v>
      </c>
      <c r="G35" s="37">
        <f>+ROUND(D35*E35,2)</f>
        <v>0</v>
      </c>
    </row>
    <row r="36" spans="1:7" s="4" customFormat="1" ht="121.5">
      <c r="A36" s="57" t="s">
        <v>54</v>
      </c>
      <c r="B36" s="70" t="s">
        <v>62</v>
      </c>
      <c r="C36" s="69" t="s">
        <v>28</v>
      </c>
      <c r="D36" s="58">
        <v>371.25</v>
      </c>
      <c r="E36" s="59"/>
      <c r="F36" s="36" t="str" cm="1">
        <f t="array" ref="F36">+numtext(E36)</f>
        <v>CERO PESOS 00/100 M.N.</v>
      </c>
      <c r="G36" s="37">
        <f>+ROUND(D36*E36,2)</f>
        <v>0</v>
      </c>
    </row>
    <row r="37" spans="1:7" s="4" customFormat="1" ht="121.5">
      <c r="A37" s="57" t="s">
        <v>75</v>
      </c>
      <c r="B37" s="70" t="s">
        <v>87</v>
      </c>
      <c r="C37" s="69" t="s">
        <v>28</v>
      </c>
      <c r="D37" s="58">
        <v>371.25</v>
      </c>
      <c r="E37" s="59"/>
      <c r="F37" s="36" t="str" cm="1">
        <f t="array" ref="F37">+numtext(E37)</f>
        <v>CERO PESOS 00/100 M.N.</v>
      </c>
      <c r="G37" s="37">
        <f>+ROUND(D37*E37,2)</f>
        <v>0</v>
      </c>
    </row>
    <row r="38" spans="1:7" s="4" customFormat="1" ht="30.4">
      <c r="A38" s="57" t="s">
        <v>76</v>
      </c>
      <c r="B38" s="83" t="s">
        <v>69</v>
      </c>
      <c r="C38" s="69" t="s">
        <v>30</v>
      </c>
      <c r="D38" s="58">
        <v>4958.55</v>
      </c>
      <c r="E38" s="59"/>
      <c r="F38" s="36" t="str" cm="1">
        <f t="array" ref="F38">+numtext(E38)</f>
        <v>CERO PESOS 00/100 M.N.</v>
      </c>
      <c r="G38" s="37">
        <f t="shared" si="1" ref="G38:G45">+ROUND(D38*E38,2)</f>
        <v>0</v>
      </c>
    </row>
    <row r="39" spans="1:7" s="4" customFormat="1" ht="50.65">
      <c r="A39" s="57" t="s">
        <v>77</v>
      </c>
      <c r="B39" s="83" t="s">
        <v>70</v>
      </c>
      <c r="C39" s="69" t="s">
        <v>30</v>
      </c>
      <c r="D39" s="58">
        <v>1676.84</v>
      </c>
      <c r="E39" s="59"/>
      <c r="F39" s="36" t="str" cm="1">
        <f t="array" ref="F39">+numtext(E39)</f>
        <v>CERO PESOS 00/100 M.N.</v>
      </c>
      <c r="G39" s="37">
        <f t="shared" si="1"/>
        <v>0</v>
      </c>
    </row>
    <row r="40" spans="1:7" s="4" customFormat="1" ht="50.65">
      <c r="A40" s="57" t="s">
        <v>78</v>
      </c>
      <c r="B40" s="83" t="s">
        <v>71</v>
      </c>
      <c r="C40" s="69" t="s">
        <v>30</v>
      </c>
      <c r="D40" s="58">
        <v>7305.66</v>
      </c>
      <c r="E40" s="59"/>
      <c r="F40" s="36" t="str" cm="1">
        <f t="array" ref="F40">+numtext(E40)</f>
        <v>CERO PESOS 00/100 M.N.</v>
      </c>
      <c r="G40" s="37">
        <f t="shared" si="1"/>
        <v>0</v>
      </c>
    </row>
    <row r="41" spans="1:7" s="4" customFormat="1" ht="20.25">
      <c r="A41" s="57" t="s">
        <v>79</v>
      </c>
      <c r="B41" s="83" t="s">
        <v>72</v>
      </c>
      <c r="C41" s="69" t="s">
        <v>28</v>
      </c>
      <c r="D41" s="58">
        <v>1844.70</v>
      </c>
      <c r="E41" s="59"/>
      <c r="F41" s="36" t="str" cm="1">
        <f t="array" ref="F41">+numtext(E41)</f>
        <v>CERO PESOS 00/100 M.N.</v>
      </c>
      <c r="G41" s="37">
        <f t="shared" si="1"/>
        <v>0</v>
      </c>
    </row>
    <row r="42" spans="1:7" s="4" customFormat="1" ht="60.75">
      <c r="A42" s="57" t="s">
        <v>80</v>
      </c>
      <c r="B42" s="83" t="s">
        <v>93</v>
      </c>
      <c r="C42" s="69" t="s">
        <v>33</v>
      </c>
      <c r="D42" s="58">
        <v>121.90</v>
      </c>
      <c r="E42" s="59"/>
      <c r="F42" s="36" t="str" cm="1">
        <f t="array" ref="F42">+numtext(E42)</f>
        <v>CERO PESOS 00/100 M.N.</v>
      </c>
      <c r="G42" s="37">
        <f t="shared" si="1"/>
        <v>0</v>
      </c>
    </row>
    <row r="43" spans="1:7" s="4" customFormat="1" ht="50.65">
      <c r="A43" s="57" t="s">
        <v>81</v>
      </c>
      <c r="B43" s="83" t="s">
        <v>73</v>
      </c>
      <c r="C43" s="69" t="s">
        <v>29</v>
      </c>
      <c r="D43" s="58">
        <v>166.02</v>
      </c>
      <c r="E43" s="59"/>
      <c r="F43" s="36" t="str" cm="1">
        <f t="array" ref="F43">+numtext(E43)</f>
        <v>CERO PESOS 00/100 M.N.</v>
      </c>
      <c r="G43" s="37">
        <f t="shared" si="1"/>
        <v>0</v>
      </c>
    </row>
    <row r="44" spans="1:7" s="4" customFormat="1" ht="30.4">
      <c r="A44" s="57" t="s">
        <v>82</v>
      </c>
      <c r="B44" s="83" t="s">
        <v>94</v>
      </c>
      <c r="C44" s="69" t="s">
        <v>28</v>
      </c>
      <c r="D44" s="58">
        <v>1844.70</v>
      </c>
      <c r="E44" s="59"/>
      <c r="F44" s="36" t="str" cm="1">
        <f t="array" ref="F44">+numtext(E44)</f>
        <v>CERO PESOS 00/100 M.N.</v>
      </c>
      <c r="G44" s="37">
        <f t="shared" si="1"/>
        <v>0</v>
      </c>
    </row>
    <row r="45" spans="1:7" s="4" customFormat="1" ht="50.65">
      <c r="A45" s="57" t="s">
        <v>83</v>
      </c>
      <c r="B45" s="70" t="s">
        <v>85</v>
      </c>
      <c r="C45" s="69" t="s">
        <v>29</v>
      </c>
      <c r="D45" s="58">
        <v>271.53</v>
      </c>
      <c r="E45" s="59"/>
      <c r="F45" s="36" t="str" cm="1">
        <f t="array" ref="F45">+numtext(E45)</f>
        <v>CERO PESOS 00/100 M.N.</v>
      </c>
      <c r="G45" s="37">
        <f t="shared" si="1"/>
        <v>0</v>
      </c>
    </row>
    <row r="46" spans="1:7" s="4" customFormat="1" ht="14.25">
      <c r="A46" s="68" t="s">
        <v>35</v>
      </c>
      <c r="B46" s="62" t="s">
        <v>68</v>
      </c>
      <c r="C46" s="71"/>
      <c r="D46" s="72"/>
      <c r="E46" s="73"/>
      <c r="F46" s="36"/>
      <c r="G46" s="25">
        <f>G47</f>
        <v>0</v>
      </c>
    </row>
    <row r="47" spans="1:7" s="4" customFormat="1" ht="13.15">
      <c r="A47" s="67" t="s">
        <v>56</v>
      </c>
      <c r="B47" s="67" t="s">
        <v>59</v>
      </c>
      <c r="C47" s="77"/>
      <c r="D47" s="76"/>
      <c r="E47" s="79"/>
      <c r="F47" s="74"/>
      <c r="G47" s="80">
        <f>SUM(G48:G50)</f>
        <v>0</v>
      </c>
    </row>
    <row r="48" spans="1:7" s="4" customFormat="1" ht="70.9">
      <c r="A48" s="57" t="s">
        <v>88</v>
      </c>
      <c r="B48" s="70" t="s">
        <v>39</v>
      </c>
      <c r="C48" s="69" t="s">
        <v>30</v>
      </c>
      <c r="D48" s="58">
        <v>22159</v>
      </c>
      <c r="E48" s="59"/>
      <c r="F48" s="36" t="str" cm="1">
        <f t="array" ref="F48">+numtext(E48)</f>
        <v>CERO PESOS 00/100 M.N.</v>
      </c>
      <c r="G48" s="37">
        <f>+ROUND(D48*E48,2)</f>
        <v>0</v>
      </c>
    </row>
    <row r="49" spans="1:7" s="4" customFormat="1" ht="30.4">
      <c r="A49" s="57" t="s">
        <v>89</v>
      </c>
      <c r="B49" s="70" t="s">
        <v>74</v>
      </c>
      <c r="C49" s="69" t="s">
        <v>28</v>
      </c>
      <c r="D49" s="58">
        <v>432.0000000000001</v>
      </c>
      <c r="E49" s="59"/>
      <c r="F49" s="36" t="str" cm="1">
        <f t="array" ref="F49">+numtext(E49)</f>
        <v>CERO PESOS 00/100 M.N.</v>
      </c>
      <c r="G49" s="37">
        <f>+ROUND(D49*E49,2)</f>
        <v>0</v>
      </c>
    </row>
    <row r="50" spans="1:7" s="4" customFormat="1" ht="50.65">
      <c r="A50" s="57" t="s">
        <v>90</v>
      </c>
      <c r="B50" s="70" t="s">
        <v>86</v>
      </c>
      <c r="C50" s="69" t="s">
        <v>29</v>
      </c>
      <c r="D50" s="58">
        <v>108.00000000000003</v>
      </c>
      <c r="E50" s="59"/>
      <c r="F50" s="36" t="str" cm="1">
        <f t="array" ref="F50">+numtext(E50)</f>
        <v>CERO PESOS 00/100 M.N.</v>
      </c>
      <c r="G50" s="37">
        <f>+ROUND(D50*E50,2)</f>
        <v>0</v>
      </c>
    </row>
    <row r="51" spans="1:7" s="4" customFormat="1" ht="14.25">
      <c r="A51" s="68" t="s">
        <v>95</v>
      </c>
      <c r="B51" s="62" t="s">
        <v>96</v>
      </c>
      <c r="C51" s="71"/>
      <c r="D51" s="72"/>
      <c r="E51" s="73"/>
      <c r="F51" s="36"/>
      <c r="G51" s="61">
        <f>SUM(G52:G70)</f>
        <v>0</v>
      </c>
    </row>
    <row r="52" spans="1:8" s="84" customFormat="1" ht="30.4">
      <c r="A52" s="57" t="s">
        <v>133</v>
      </c>
      <c r="B52" s="83" t="s">
        <v>98</v>
      </c>
      <c r="C52" s="69" t="s">
        <v>33</v>
      </c>
      <c r="D52" s="58">
        <v>102</v>
      </c>
      <c r="E52" s="59"/>
      <c r="F52" s="36" t="str" cm="1">
        <f t="array" ref="F52">+numtext(E52)</f>
        <v>CERO PESOS 00/100 M.N.</v>
      </c>
      <c r="G52" s="37">
        <f t="shared" si="2" ref="G52:G70">+ROUND(D52*E52,2)</f>
        <v>0</v>
      </c>
      <c r="H52" s="58"/>
    </row>
    <row r="53" spans="1:8" s="84" customFormat="1" ht="50.65">
      <c r="A53" s="57" t="s">
        <v>134</v>
      </c>
      <c r="B53" s="83" t="s">
        <v>100</v>
      </c>
      <c r="C53" s="69" t="s">
        <v>29</v>
      </c>
      <c r="D53" s="58">
        <v>121.39</v>
      </c>
      <c r="E53" s="59"/>
      <c r="F53" s="36" t="str" cm="1">
        <f t="array" ref="F53">+numtext(E53)</f>
        <v>CERO PESOS 00/100 M.N.</v>
      </c>
      <c r="G53" s="37">
        <f t="shared" si="2"/>
        <v>0</v>
      </c>
      <c r="H53" s="58"/>
    </row>
    <row r="54" spans="1:8" s="84" customFormat="1" ht="30.4">
      <c r="A54" s="57" t="s">
        <v>135</v>
      </c>
      <c r="B54" s="83" t="s">
        <v>102</v>
      </c>
      <c r="C54" s="69" t="s">
        <v>28</v>
      </c>
      <c r="D54" s="58">
        <v>83.25</v>
      </c>
      <c r="E54" s="59"/>
      <c r="F54" s="36" t="str" cm="1">
        <f t="array" ref="F54">+numtext(E54)</f>
        <v>CERO PESOS 00/100 M.N.</v>
      </c>
      <c r="G54" s="37">
        <f t="shared" si="2"/>
        <v>0</v>
      </c>
      <c r="H54" s="58"/>
    </row>
    <row r="55" spans="1:8" s="84" customFormat="1" ht="30.4">
      <c r="A55" s="57" t="s">
        <v>97</v>
      </c>
      <c r="B55" s="83" t="s">
        <v>104</v>
      </c>
      <c r="C55" s="69" t="s">
        <v>29</v>
      </c>
      <c r="D55" s="58">
        <v>8.33</v>
      </c>
      <c r="E55" s="59"/>
      <c r="F55" s="36" t="str" cm="1">
        <f t="array" ref="F55">+numtext(E55)</f>
        <v>CERO PESOS 00/100 M.N.</v>
      </c>
      <c r="G55" s="37">
        <f t="shared" si="2"/>
        <v>0</v>
      </c>
      <c r="H55" s="58"/>
    </row>
    <row r="56" spans="1:8" s="84" customFormat="1" ht="40.5">
      <c r="A56" s="57" t="s">
        <v>99</v>
      </c>
      <c r="B56" s="83" t="s">
        <v>106</v>
      </c>
      <c r="C56" s="69" t="s">
        <v>29</v>
      </c>
      <c r="D56" s="58">
        <v>26.48</v>
      </c>
      <c r="E56" s="59"/>
      <c r="F56" s="36" t="str" cm="1">
        <f t="array" ref="F56">+numtext(E56)</f>
        <v>CERO PESOS 00/100 M.N.</v>
      </c>
      <c r="G56" s="37">
        <f t="shared" si="2"/>
        <v>0</v>
      </c>
      <c r="H56" s="58"/>
    </row>
    <row r="57" spans="1:8" s="84" customFormat="1" ht="40.5">
      <c r="A57" s="57" t="s">
        <v>101</v>
      </c>
      <c r="B57" s="83" t="s">
        <v>108</v>
      </c>
      <c r="C57" s="69" t="s">
        <v>29</v>
      </c>
      <c r="D57" s="58">
        <v>77.22</v>
      </c>
      <c r="E57" s="59"/>
      <c r="F57" s="36" t="str" cm="1">
        <f t="array" ref="F57">+numtext(E57)</f>
        <v>CERO PESOS 00/100 M.N.</v>
      </c>
      <c r="G57" s="37">
        <f t="shared" si="2"/>
        <v>0</v>
      </c>
      <c r="H57" s="58"/>
    </row>
    <row r="58" spans="1:8" s="84" customFormat="1" ht="40.5">
      <c r="A58" s="57" t="s">
        <v>103</v>
      </c>
      <c r="B58" s="83" t="s">
        <v>110</v>
      </c>
      <c r="C58" s="69" t="s">
        <v>29</v>
      </c>
      <c r="D58" s="58">
        <v>34.54</v>
      </c>
      <c r="E58" s="59"/>
      <c r="F58" s="36" t="str" cm="1">
        <f t="array" ref="F58">+numtext(E58)</f>
        <v>CERO PESOS 00/100 M.N.</v>
      </c>
      <c r="G58" s="37">
        <f t="shared" si="2"/>
        <v>0</v>
      </c>
      <c r="H58" s="58"/>
    </row>
    <row r="59" spans="1:8" s="84" customFormat="1" ht="40.5">
      <c r="A59" s="57" t="s">
        <v>105</v>
      </c>
      <c r="B59" s="83" t="s">
        <v>112</v>
      </c>
      <c r="C59" s="69" t="s">
        <v>33</v>
      </c>
      <c r="D59" s="58">
        <v>21</v>
      </c>
      <c r="E59" s="59"/>
      <c r="F59" s="36" t="str" cm="1">
        <f t="array" ref="F59">+numtext(E59)</f>
        <v>CERO PESOS 00/100 M.N.</v>
      </c>
      <c r="G59" s="37">
        <f t="shared" si="2"/>
        <v>0</v>
      </c>
      <c r="H59" s="58"/>
    </row>
    <row r="60" spans="1:8" s="84" customFormat="1" ht="40.5">
      <c r="A60" s="57" t="s">
        <v>107</v>
      </c>
      <c r="B60" s="83" t="s">
        <v>114</v>
      </c>
      <c r="C60" s="69" t="s">
        <v>33</v>
      </c>
      <c r="D60" s="58">
        <v>36</v>
      </c>
      <c r="E60" s="59"/>
      <c r="F60" s="36" t="str" cm="1">
        <f t="array" ref="F60">+numtext(E60)</f>
        <v>CERO PESOS 00/100 M.N.</v>
      </c>
      <c r="G60" s="37">
        <f t="shared" si="2"/>
        <v>0</v>
      </c>
      <c r="H60" s="58"/>
    </row>
    <row r="61" spans="1:8" s="84" customFormat="1" ht="40.5">
      <c r="A61" s="57" t="s">
        <v>109</v>
      </c>
      <c r="B61" s="83" t="s">
        <v>116</v>
      </c>
      <c r="C61" s="69" t="s">
        <v>33</v>
      </c>
      <c r="D61" s="58">
        <v>36</v>
      </c>
      <c r="E61" s="59"/>
      <c r="F61" s="36" t="str" cm="1">
        <f t="array" ref="F61">+numtext(E61)</f>
        <v>CERO PESOS 00/100 M.N.</v>
      </c>
      <c r="G61" s="37">
        <f t="shared" si="2"/>
        <v>0</v>
      </c>
      <c r="H61" s="58"/>
    </row>
    <row r="62" spans="1:8" s="84" customFormat="1" ht="40.5">
      <c r="A62" s="57" t="s">
        <v>111</v>
      </c>
      <c r="B62" s="83" t="s">
        <v>118</v>
      </c>
      <c r="C62" s="69" t="s">
        <v>33</v>
      </c>
      <c r="D62" s="58">
        <v>9</v>
      </c>
      <c r="E62" s="59"/>
      <c r="F62" s="36" t="str" cm="1">
        <f t="array" ref="F62">+numtext(E62)</f>
        <v>CERO PESOS 00/100 M.N.</v>
      </c>
      <c r="G62" s="37">
        <f t="shared" si="2"/>
        <v>0</v>
      </c>
      <c r="H62" s="58"/>
    </row>
    <row r="63" spans="1:8" s="84" customFormat="1" ht="30.4">
      <c r="A63" s="57" t="s">
        <v>113</v>
      </c>
      <c r="B63" s="83" t="s">
        <v>120</v>
      </c>
      <c r="C63" s="69" t="s">
        <v>31</v>
      </c>
      <c r="D63" s="58">
        <v>5</v>
      </c>
      <c r="E63" s="59"/>
      <c r="F63" s="36" t="str" cm="1">
        <f t="array" ref="F63">+numtext(E63)</f>
        <v>CERO PESOS 00/100 M.N.</v>
      </c>
      <c r="G63" s="37">
        <f t="shared" si="2"/>
        <v>0</v>
      </c>
      <c r="H63" s="58"/>
    </row>
    <row r="64" spans="1:8" s="84" customFormat="1" ht="30.4">
      <c r="A64" s="57" t="s">
        <v>115</v>
      </c>
      <c r="B64" s="83" t="s">
        <v>122</v>
      </c>
      <c r="C64" s="69" t="s">
        <v>31</v>
      </c>
      <c r="D64" s="58">
        <v>5</v>
      </c>
      <c r="E64" s="59"/>
      <c r="F64" s="36" t="str" cm="1">
        <f t="array" ref="F64">+numtext(E64)</f>
        <v>CERO PESOS 00/100 M.N.</v>
      </c>
      <c r="G64" s="37">
        <f t="shared" si="2"/>
        <v>0</v>
      </c>
      <c r="H64" s="58"/>
    </row>
    <row r="65" spans="1:8" s="84" customFormat="1" ht="40.5">
      <c r="A65" s="57" t="s">
        <v>117</v>
      </c>
      <c r="B65" s="83" t="s">
        <v>124</v>
      </c>
      <c r="C65" s="69" t="s">
        <v>31</v>
      </c>
      <c r="D65" s="58">
        <v>5</v>
      </c>
      <c r="E65" s="59"/>
      <c r="F65" s="36" t="str" cm="1">
        <f t="array" ref="F65">+numtext(E65)</f>
        <v>CERO PESOS 00/100 M.N.</v>
      </c>
      <c r="G65" s="37">
        <f t="shared" si="2"/>
        <v>0</v>
      </c>
      <c r="H65" s="58"/>
    </row>
    <row r="66" spans="1:8" s="84" customFormat="1" ht="40.5">
      <c r="A66" s="57" t="s">
        <v>119</v>
      </c>
      <c r="B66" s="83" t="s">
        <v>126</v>
      </c>
      <c r="C66" s="69" t="s">
        <v>31</v>
      </c>
      <c r="D66" s="58">
        <v>4</v>
      </c>
      <c r="E66" s="59"/>
      <c r="F66" s="36" t="str" cm="1">
        <f t="array" ref="F66">+numtext(E66)</f>
        <v>CERO PESOS 00/100 M.N.</v>
      </c>
      <c r="G66" s="37">
        <f t="shared" si="2"/>
        <v>0</v>
      </c>
      <c r="H66" s="58"/>
    </row>
    <row r="67" spans="1:8" s="84" customFormat="1" ht="40.5">
      <c r="A67" s="57" t="s">
        <v>121</v>
      </c>
      <c r="B67" s="83" t="s">
        <v>128</v>
      </c>
      <c r="C67" s="69" t="s">
        <v>31</v>
      </c>
      <c r="D67" s="58">
        <v>3</v>
      </c>
      <c r="E67" s="59"/>
      <c r="F67" s="36" t="str" cm="1">
        <f t="array" ref="F67">+numtext(E67)</f>
        <v>CERO PESOS 00/100 M.N.</v>
      </c>
      <c r="G67" s="37">
        <f t="shared" si="2"/>
        <v>0</v>
      </c>
      <c r="H67" s="58"/>
    </row>
    <row r="68" spans="1:8" s="84" customFormat="1" ht="91.15">
      <c r="A68" s="57" t="s">
        <v>123</v>
      </c>
      <c r="B68" s="83" t="s">
        <v>129</v>
      </c>
      <c r="C68" s="69" t="s">
        <v>31</v>
      </c>
      <c r="D68" s="58">
        <v>7</v>
      </c>
      <c r="E68" s="59"/>
      <c r="F68" s="36" t="str" cm="1">
        <f t="array" ref="F68">+numtext(E68)</f>
        <v>CERO PESOS 00/100 M.N.</v>
      </c>
      <c r="G68" s="37">
        <f t="shared" si="2"/>
        <v>0</v>
      </c>
      <c r="H68" s="58"/>
    </row>
    <row r="69" spans="1:8" s="84" customFormat="1" ht="40.5">
      <c r="A69" s="57" t="s">
        <v>125</v>
      </c>
      <c r="B69" s="83" t="s">
        <v>130</v>
      </c>
      <c r="C69" s="69" t="s">
        <v>29</v>
      </c>
      <c r="D69" s="58">
        <v>44.17</v>
      </c>
      <c r="E69" s="59"/>
      <c r="F69" s="36" t="str" cm="1">
        <f t="array" ref="F69">+numtext(E69)</f>
        <v>CERO PESOS 00/100 M.N.</v>
      </c>
      <c r="G69" s="37">
        <f t="shared" si="2"/>
        <v>0</v>
      </c>
      <c r="H69" s="58"/>
    </row>
    <row r="70" spans="1:8" s="84" customFormat="1" ht="40.5">
      <c r="A70" s="57" t="s">
        <v>127</v>
      </c>
      <c r="B70" s="83" t="s">
        <v>131</v>
      </c>
      <c r="C70" s="69" t="s">
        <v>132</v>
      </c>
      <c r="D70" s="58">
        <v>758.82</v>
      </c>
      <c r="E70" s="59"/>
      <c r="F70" s="36" t="str" cm="1">
        <f t="array" ref="F70">+numtext(E70)</f>
        <v>CERO PESOS 00/100 M.N.</v>
      </c>
      <c r="G70" s="37">
        <f t="shared" si="2"/>
        <v>0</v>
      </c>
      <c r="H70" s="58"/>
    </row>
    <row r="71" spans="1:7" s="4" customFormat="1" ht="13.15">
      <c r="A71" s="57"/>
      <c r="B71" s="66"/>
      <c r="C71" s="60"/>
      <c r="D71" s="58"/>
      <c r="E71" s="59"/>
      <c r="F71" s="36"/>
      <c r="G71" s="37"/>
    </row>
    <row r="72" spans="1:7" s="4" customFormat="1" ht="15.75" customHeight="1">
      <c r="A72" s="53"/>
      <c r="B72" s="54" t="s">
        <v>21</v>
      </c>
      <c r="C72" s="55"/>
      <c r="D72" s="56"/>
      <c r="E72" s="53"/>
      <c r="F72" s="53"/>
      <c r="G72" s="53"/>
    </row>
    <row r="73" spans="1:7" s="4" customFormat="1" ht="13.15">
      <c r="A73" s="45"/>
      <c r="B73" s="24"/>
      <c r="C73" s="20"/>
      <c r="D73" s="21"/>
      <c r="E73" s="22"/>
      <c r="F73" s="34"/>
      <c r="G73" s="23"/>
    </row>
    <row r="74" spans="1:7" s="4" customFormat="1" ht="39.4">
      <c r="A74" s="44"/>
      <c r="B74" s="26" t="str">
        <f>B17</f>
        <v>Construcción de trabes, columnas y losa de piso de planta baja, frente 2 de la primera etapa del Hospital Civil de la Costa que operará bajo el modelo de Hospital - Escuela, en el municipio de Puerto Vallarta, Jalisco.</v>
      </c>
      <c r="C74"/>
      <c r="D74"/>
      <c r="E74"/>
      <c r="F74"/>
      <c r="G74" s="17">
        <f>G17</f>
        <v>0</v>
      </c>
    </row>
    <row r="75" spans="1:7" s="4" customFormat="1" ht="14.25">
      <c r="A75" s="68" t="str">
        <f>A18</f>
        <v>A</v>
      </c>
      <c r="B75" s="62" t="str">
        <f>B18</f>
        <v>PRELIMINARES</v>
      </c>
      <c r="C75" s="71"/>
      <c r="D75" s="72"/>
      <c r="E75" s="18"/>
      <c r="F75" s="18"/>
      <c r="G75" s="61">
        <f>VLOOKUP(A75,$A$18:$G$71,7,0)</f>
        <v>0</v>
      </c>
    </row>
    <row r="76" spans="1:7" s="4" customFormat="1" ht="13.15">
      <c r="A76" s="68" t="str">
        <f>A22</f>
        <v>B</v>
      </c>
      <c r="B76" s="62" t="str">
        <f>B22</f>
        <v>CIMENTACIÓN</v>
      </c>
      <c r="C76" s="77"/>
      <c r="D76" s="76"/>
      <c r="E76" s="75"/>
      <c r="F76" s="74"/>
      <c r="G76" s="61">
        <f>VLOOKUP(A76,$A$18:$G$71,7,0)</f>
        <v>0</v>
      </c>
    </row>
    <row r="77" spans="1:7" s="4" customFormat="1" ht="13.15">
      <c r="A77" s="67" t="str">
        <f>A23</f>
        <v>B1</v>
      </c>
      <c r="B77" s="67" t="str">
        <f>B23</f>
        <v>CONTRATRABE</v>
      </c>
      <c r="C77" s="77"/>
      <c r="D77" s="76"/>
      <c r="E77" s="79"/>
      <c r="F77" s="74"/>
      <c r="G77" s="80">
        <f>G23</f>
        <v>0</v>
      </c>
    </row>
    <row r="78" spans="1:7" s="4" customFormat="1" ht="13.15">
      <c r="A78" s="67" t="str">
        <f>A27</f>
        <v>B2</v>
      </c>
      <c r="B78" s="67" t="str">
        <f>B27</f>
        <v>AISLADORES SÍSMICOS</v>
      </c>
      <c r="C78" s="77"/>
      <c r="D78" s="76"/>
      <c r="E78" s="79"/>
      <c r="F78" s="74"/>
      <c r="G78" s="80">
        <f>G27</f>
        <v>0</v>
      </c>
    </row>
    <row r="79" spans="1:7" s="4" customFormat="1" ht="13.15">
      <c r="A79" s="67" t="str">
        <f>A30</f>
        <v>B3</v>
      </c>
      <c r="B79" s="67" t="str">
        <f>B30</f>
        <v>TRABES</v>
      </c>
      <c r="C79" s="77"/>
      <c r="D79" s="76"/>
      <c r="E79" s="79"/>
      <c r="F79" s="74"/>
      <c r="G79" s="80">
        <f>G30</f>
        <v>0</v>
      </c>
    </row>
    <row r="80" spans="1:7" s="4" customFormat="1" ht="13.15">
      <c r="A80" s="67" t="str">
        <f>A34</f>
        <v>B4</v>
      </c>
      <c r="B80" s="67" t="str">
        <f>B34</f>
        <v>PRELOSAS</v>
      </c>
      <c r="C80" s="77"/>
      <c r="D80" s="76"/>
      <c r="E80" s="79"/>
      <c r="F80" s="74"/>
      <c r="G80" s="80">
        <f>G34</f>
        <v>0</v>
      </c>
    </row>
    <row r="81" spans="1:7" s="4" customFormat="1" ht="13.15">
      <c r="A81" s="68" t="str">
        <f>A46</f>
        <v>C</v>
      </c>
      <c r="B81" s="62" t="str">
        <f>B46</f>
        <v>ESTRUCTURA</v>
      </c>
      <c r="C81" s="77"/>
      <c r="D81" s="76"/>
      <c r="E81" s="75"/>
      <c r="F81" s="74"/>
      <c r="G81" s="61">
        <f>G46</f>
        <v>0</v>
      </c>
    </row>
    <row r="82" spans="1:7" s="4" customFormat="1" ht="13.15">
      <c r="A82" s="67" t="str">
        <f>A47</f>
        <v>C1</v>
      </c>
      <c r="B82" s="67" t="str">
        <f>B47</f>
        <v>COLUMNAS</v>
      </c>
      <c r="C82" s="77"/>
      <c r="D82" s="76"/>
      <c r="E82" s="79"/>
      <c r="F82" s="74"/>
      <c r="G82" s="80">
        <f>G47</f>
        <v>0</v>
      </c>
    </row>
    <row r="83" spans="1:7" s="4" customFormat="1" ht="13.15">
      <c r="A83" s="68" t="str">
        <f>A51</f>
        <v>D</v>
      </c>
      <c r="B83" s="62" t="str">
        <f>B51</f>
        <v>INSTALACIÓN HIDROSANITARIA</v>
      </c>
      <c r="C83" s="77"/>
      <c r="D83" s="76"/>
      <c r="E83" s="75"/>
      <c r="F83" s="74"/>
      <c r="G83" s="61">
        <f>G51</f>
        <v>0</v>
      </c>
    </row>
    <row r="84" spans="1:7" s="4" customFormat="1" ht="14.25">
      <c r="A84" s="68"/>
      <c r="B84" s="62"/>
      <c r="C84"/>
      <c r="D84"/>
      <c r="E84"/>
      <c r="F84"/>
      <c r="G84" s="61"/>
    </row>
    <row r="85" spans="1:7" s="4" customFormat="1" ht="14.25">
      <c r="A85" s="68"/>
      <c r="B85" s="62"/>
      <c r="C85"/>
      <c r="D85"/>
      <c r="E85"/>
      <c r="F85"/>
      <c r="G85" s="61"/>
    </row>
    <row r="86" spans="1:7" s="4" customFormat="1" ht="14.25">
      <c r="A86" s="68"/>
      <c r="B86" s="62"/>
      <c r="C86"/>
      <c r="D86"/>
      <c r="E86"/>
      <c r="F86"/>
      <c r="G86" s="61"/>
    </row>
    <row r="87" spans="1:7" s="4" customFormat="1" ht="14.25">
      <c r="A87" s="68"/>
      <c r="B87" s="62"/>
      <c r="C87"/>
      <c r="D87"/>
      <c r="E87"/>
      <c r="F87"/>
      <c r="G87" s="61"/>
    </row>
    <row r="88" spans="1:7" s="4" customFormat="1" ht="14.25">
      <c r="A88" s="68"/>
      <c r="B88" s="62"/>
      <c r="C88"/>
      <c r="D88"/>
      <c r="E88"/>
      <c r="F88"/>
      <c r="G88" s="61"/>
    </row>
    <row r="89" spans="1:7" ht="14.25">
      <c r="A89" s="68"/>
      <c r="B89" s="62"/>
      <c r="F89"/>
      <c r="G89" s="61"/>
    </row>
    <row r="90" spans="1:7" ht="14.25">
      <c r="A90" s="68"/>
      <c r="B90" s="62"/>
      <c r="F90"/>
      <c r="G90" s="61"/>
    </row>
    <row r="91" spans="1:7" ht="14.25">
      <c r="A91" s="68"/>
      <c r="B91" s="62"/>
      <c r="F91"/>
      <c r="G91" s="61"/>
    </row>
    <row r="92" spans="1:7" ht="14.25">
      <c r="A92" s="68"/>
      <c r="B92" s="62"/>
      <c r="F92"/>
      <c r="G92" s="61"/>
    </row>
    <row r="93" spans="1:7" ht="14.25">
      <c r="A93" s="68"/>
      <c r="B93" s="62"/>
      <c r="F93"/>
      <c r="G93" s="61"/>
    </row>
    <row r="94" spans="1:7" ht="14.25">
      <c r="A94" s="68"/>
      <c r="B94" s="62"/>
      <c r="F94"/>
      <c r="G94" s="61"/>
    </row>
    <row r="95" spans="1:7" ht="14.25">
      <c r="A95" s="67"/>
      <c r="B95" s="67"/>
      <c r="F95"/>
      <c r="G95" s="19"/>
    </row>
    <row r="96" spans="1:7" ht="14.25">
      <c r="A96" s="92" t="s">
        <v>22</v>
      </c>
      <c r="B96" s="92"/>
      <c r="C96" s="92"/>
      <c r="D96" s="92"/>
      <c r="E96" s="92"/>
      <c r="F96" s="64" t="s">
        <v>23</v>
      </c>
      <c r="G96" s="65">
        <f>+G74</f>
        <v>0</v>
      </c>
    </row>
    <row r="97" spans="1:7" ht="14.25">
      <c r="A97" s="92" t="str" cm="1">
        <f t="array" ref="A97">+numtext(G98)</f>
        <v>CERO PESOS 00/100 M.N.</v>
      </c>
      <c r="B97" s="92"/>
      <c r="C97" s="92"/>
      <c r="D97" s="92"/>
      <c r="E97" s="92"/>
      <c r="F97" s="64" t="s">
        <v>24</v>
      </c>
      <c r="G97" s="65">
        <f>ROUND(G96*0.16,2)</f>
        <v>0</v>
      </c>
    </row>
    <row r="98" spans="1:7" ht="14.25">
      <c r="A98" s="63"/>
      <c r="B98" s="63"/>
      <c r="C98" s="63"/>
      <c r="D98" s="63"/>
      <c r="E98" s="63"/>
      <c r="F98" s="64" t="s">
        <v>25</v>
      </c>
      <c r="G98" s="65">
        <f>G96+G97</f>
        <v>0</v>
      </c>
    </row>
    <row r="99" spans="7:7" ht="14.25">
      <c r="G99" s="78"/>
    </row>
    <row r="100" spans="7:7" ht="14.25">
      <c r="G100" s="78"/>
    </row>
    <row r="101" spans="7:7" ht="14.25">
      <c r="G101" s="78"/>
    </row>
  </sheetData>
  <autoFilter ref="A16:G72"/>
  <mergeCells count="15">
    <mergeCell ref="A97:E97"/>
    <mergeCell ref="C10:F10"/>
    <mergeCell ref="B11:B12"/>
    <mergeCell ref="C11:F12"/>
    <mergeCell ref="G11:G12"/>
    <mergeCell ref="A14:G14"/>
    <mergeCell ref="A96:E96"/>
    <mergeCell ref="C1:F1"/>
    <mergeCell ref="C3:F5"/>
    <mergeCell ref="B4:B5"/>
    <mergeCell ref="C6:E6"/>
    <mergeCell ref="B7:B9"/>
    <mergeCell ref="C7:E7"/>
    <mergeCell ref="C8:E8"/>
    <mergeCell ref="C9:E9"/>
  </mergeCells>
  <conditionalFormatting sqref="F17:F22 F24:F29 F31:F33 F35:F46 F48:F50 F71 F76 F81">
    <cfRule type="containsText" priority="77" dxfId="29" operator="containsText" text="CERO">
      <formula>NOT(ISERROR(SEARCH("CERO",F17)))</formula>
    </cfRule>
  </conditionalFormatting>
  <conditionalFormatting sqref="F75">
    <cfRule type="containsText" priority="75" dxfId="29" operator="containsText" text="CERO">
      <formula>NOT(ISERROR(SEARCH("CERO",F75)))</formula>
    </cfRule>
  </conditionalFormatting>
  <conditionalFormatting sqref="A95:B95">
    <cfRule type="duplicateValues" priority="81" dxfId="27"/>
  </conditionalFormatting>
  <conditionalFormatting sqref="B84:B94">
    <cfRule type="duplicateValues" priority="90" dxfId="27"/>
  </conditionalFormatting>
  <conditionalFormatting sqref="A84:A94">
    <cfRule type="duplicateValues" priority="93" dxfId="27"/>
  </conditionalFormatting>
  <conditionalFormatting sqref="A76 A81 A83:A94">
    <cfRule type="duplicateValues" priority="94" dxfId="27"/>
  </conditionalFormatting>
  <conditionalFormatting sqref="F23">
    <cfRule type="expression" priority="44" dxfId="23" stopIfTrue="1">
      <formula>NOT(ISERROR(SEARCH("CERO",F23)))</formula>
    </cfRule>
  </conditionalFormatting>
  <conditionalFormatting sqref="B23">
    <cfRule type="expression" priority="45" dxfId="27" stopIfTrue="1">
      <formula>AND(COUNTIF($A$321,B23)&gt;1,NOT(ISBLANK(B23)))</formula>
    </cfRule>
  </conditionalFormatting>
  <conditionalFormatting sqref="A23">
    <cfRule type="expression" priority="46" dxfId="27" stopIfTrue="1">
      <formula>AND(COUNTIF(#REF!,A23)&gt;1,NOT(ISBLANK(A23)))</formula>
    </cfRule>
  </conditionalFormatting>
  <conditionalFormatting sqref="F30">
    <cfRule type="expression" priority="38" dxfId="23" stopIfTrue="1">
      <formula>NOT(ISERROR(SEARCH("CERO",F30)))</formula>
    </cfRule>
  </conditionalFormatting>
  <conditionalFormatting sqref="B30">
    <cfRule type="expression" priority="39" dxfId="27" stopIfTrue="1">
      <formula>AND(COUNTIF($A$321,B30)&gt;1,NOT(ISBLANK(B30)))</formula>
    </cfRule>
  </conditionalFormatting>
  <conditionalFormatting sqref="A30">
    <cfRule type="expression" priority="40" dxfId="27" stopIfTrue="1">
      <formula>AND(COUNTIF(#REF!,A30)&gt;1,NOT(ISBLANK(A30)))</formula>
    </cfRule>
  </conditionalFormatting>
  <conditionalFormatting sqref="F47">
    <cfRule type="expression" priority="35" dxfId="23" stopIfTrue="1">
      <formula>NOT(ISERROR(SEARCH("CERO",F47)))</formula>
    </cfRule>
  </conditionalFormatting>
  <conditionalFormatting sqref="B47">
    <cfRule type="expression" priority="36" dxfId="27" stopIfTrue="1">
      <formula>AND(COUNTIF($A$321,B47)&gt;1,NOT(ISBLANK(B47)))</formula>
    </cfRule>
  </conditionalFormatting>
  <conditionalFormatting sqref="A47">
    <cfRule type="expression" priority="37" dxfId="27" stopIfTrue="1">
      <formula>AND(COUNTIF(#REF!,A47)&gt;1,NOT(ISBLANK(A47)))</formula>
    </cfRule>
  </conditionalFormatting>
  <conditionalFormatting sqref="F34">
    <cfRule type="expression" priority="32" dxfId="23" stopIfTrue="1">
      <formula>NOT(ISERROR(SEARCH("CERO",F34)))</formula>
    </cfRule>
  </conditionalFormatting>
  <conditionalFormatting sqref="B34">
    <cfRule type="expression" priority="33" dxfId="27" stopIfTrue="1">
      <formula>AND(COUNTIF($A$321,B34)&gt;1,NOT(ISBLANK(B34)))</formula>
    </cfRule>
  </conditionalFormatting>
  <conditionalFormatting sqref="A34">
    <cfRule type="expression" priority="34" dxfId="27" stopIfTrue="1">
      <formula>AND(COUNTIF(#REF!,A34)&gt;1,NOT(ISBLANK(A34)))</formula>
    </cfRule>
  </conditionalFormatting>
  <conditionalFormatting sqref="B27">
    <cfRule type="expression" priority="30" dxfId="27" stopIfTrue="1">
      <formula>AND(COUNTIF($A$321,B27)&gt;1,NOT(ISBLANK(B27)))</formula>
    </cfRule>
  </conditionalFormatting>
  <conditionalFormatting sqref="A27">
    <cfRule type="expression" priority="31" dxfId="27" stopIfTrue="1">
      <formula>AND(COUNTIF(#REF!,A27)&gt;1,NOT(ISBLANK(A27)))</formula>
    </cfRule>
  </conditionalFormatting>
  <conditionalFormatting sqref="F77:F80">
    <cfRule type="expression" priority="8" dxfId="23" stopIfTrue="1">
      <formula>NOT(ISERROR(SEARCH("CERO",F77)))</formula>
    </cfRule>
  </conditionalFormatting>
  <conditionalFormatting sqref="B77:B80">
    <cfRule type="expression" priority="9" dxfId="27" stopIfTrue="1">
      <formula>AND(COUNTIF($A$321,B77)&gt;1,NOT(ISBLANK(B77)))</formula>
    </cfRule>
  </conditionalFormatting>
  <conditionalFormatting sqref="A77:A80">
    <cfRule type="expression" priority="10" dxfId="27" stopIfTrue="1">
      <formula>AND(COUNTIF(#REF!,A77)&gt;1,NOT(ISBLANK(A77)))</formula>
    </cfRule>
  </conditionalFormatting>
  <conditionalFormatting sqref="F82">
    <cfRule type="expression" priority="5" dxfId="23" stopIfTrue="1">
      <formula>NOT(ISERROR(SEARCH("CERO",F82)))</formula>
    </cfRule>
  </conditionalFormatting>
  <conditionalFormatting sqref="B82">
    <cfRule type="expression" priority="6" dxfId="27" stopIfTrue="1">
      <formula>AND(COUNTIF($A$321,B82)&gt;1,NOT(ISBLANK(B82)))</formula>
    </cfRule>
  </conditionalFormatting>
  <conditionalFormatting sqref="A82">
    <cfRule type="expression" priority="7" dxfId="27" stopIfTrue="1">
      <formula>AND(COUNTIF(#REF!,A82)&gt;1,NOT(ISBLANK(A82)))</formula>
    </cfRule>
  </conditionalFormatting>
  <conditionalFormatting sqref="F51">
    <cfRule type="containsText" priority="4" dxfId="29" operator="containsText" text="CERO">
      <formula>NOT(ISERROR(SEARCH("CERO",F51)))</formula>
    </cfRule>
  </conditionalFormatting>
  <conditionalFormatting sqref="F52:F70">
    <cfRule type="containsText" priority="3" dxfId="29" operator="containsText" text="CERO">
      <formula>NOT(ISERROR(SEARCH("CERO",F52)))</formula>
    </cfRule>
  </conditionalFormatting>
  <conditionalFormatting sqref="F52:F70">
    <cfRule type="containsText" priority="2" dxfId="29" operator="containsText" text="CERO">
      <formula>NOT(ISERROR(SEARCH("CERO",F52)))</formula>
    </cfRule>
  </conditionalFormatting>
  <conditionalFormatting sqref="F83">
    <cfRule type="containsText" priority="1" dxfId="29" operator="containsText" text="CERO">
      <formula>NOT(ISERROR(SEARCH("CERO",F83)))</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2" manualBreakCount="2">
    <brk id="30" max="16383" man="1"/>
    <brk id="71"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2026-07-22T22:57:02Z</cp:lastPrinted>
  <dcterms:created xsi:type="dcterms:W3CDTF">2020-01-21T15:53:00Z</dcterms:created>
  <dcterms:modified xsi:type="dcterms:W3CDTF">2026-07-23T15:13:56Z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