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 codeName="{E757BCB4-07E6-AE0B-56E0-F0EEF7A6E26C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5.1.6\buzon dgicpye\Raul Hdez Rguez\SIOP\Licitaciones\2026\Lagos de Moreno\CATALOGOS FINALE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CATALOGO!$B$16:$H$49</definedName>
    <definedName name="area" localSheetId="0">#REF!</definedName>
    <definedName name="area">#REF!</definedName>
    <definedName name="_xlnm.Print_Area" localSheetId="0">CATALOGO!$B$1:$H$64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<sst xmlns="http://schemas.openxmlformats.org/spreadsheetml/2006/main" count="124" uniqueCount="94">
  <si>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</si>
  <si>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</si>
  <si>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</si>
  <si>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</si>
  <si>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</si>
  <si>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</si>
  <si>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</si>
  <si>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</si>
  <si>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</si>
  <si>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</si>
  <si>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</si>
  <si>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</si>
  <si>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</si>
  <si>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</si>
  <si>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</si>
  <si>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</si>
  <si>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</si>
  <si>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</si>
  <si>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</si>
  <si>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</si>
  <si>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</si>
  <si>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</si>
  <si>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</si>
  <si>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</si>
  <si>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</si>
  <si>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</si>
  <si>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</si>
  <si>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</si>
  <si>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</si>
  <si>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</si>
  <si>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</si>
  <si>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</si>
  <si>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DESPALME DE TERRENO POR MEDIOS MECÁNICOS, INCLUYE. EQUIPO MECÁNICO MAYOR (MAQUINARIA), EQUIPO DE SEGURIDAD Y TODO LO NECESARIO PARA SU CORRECTA EJECUCIÓN, P.U.O.T.</t>
  </si>
  <si>
    <t>M3</t>
  </si>
  <si>
    <t>B</t>
  </si>
  <si>
    <t>TERRACERÍAS</t>
  </si>
  <si>
    <t>SIOP-006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</si>
  <si>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</si>
  <si>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SIOP-007</t>
  </si>
  <si>
    <t>RETIRO DE PEDRAPLÉN A BASE DE PIEDRA DE BANCO PRODUCTO DE TRITURACIÓN, CRIBADA CON DIÁMETROS DE 3" A 30", UTILIZADO EN FORMACIÓN DE FILTRO (CAPA ROMPEDORA), INCLUYE: REMOCION DEL MATERIAL CON CUALQUIER MEDIO, MEDIDO EN SECCIÓN, MEDIOS MECÁNICOS, EQUIPO, MANO DE OBRA Y HERRAMIENTA NECESARIOS. (NORMA S.C.T. N-CTR-CAR-1-01-019/23)</t>
  </si>
  <si>
    <t>SIOP-011</t>
  </si>
  <si>
    <t>BOMBEO CONTINUO DE AGUA, CON BOMBA CENTRIFUGA (INATASCABLE) DE 6" DIÁMETRO, CONTEMPLANDO BOMBEO DURANTE TODO EL DÍA, REALIZANDO TIRO LIBRE DE AGUA A UNA DISTANCIA MÁXIMA DE 10 M, CONSIDERANDO LA COLOCACIÓN DE MANGUERA RÍGIDA DE 6" DIÁMETRO CON LONGITUD MÁXIMA DE 20 M, EJECUTANDO MANIOBRAS DE LOS TRABAJOS EN HORARIO (DIURNO Y NOCTURNO), INCLUYE: SUMINISTRO DE DIESEL, HORAS ACTIVAS E INACTIVAS DE LOS EQUIPOS, MANIOBRAS DE COLOCACIÓN DE BOMBA, RENTA DE BOMBA, MANGUERAS, CONSUMIBLES MENORES, MANO DE OBRA PARA CONEXIÓN DE BOMBA Y OPERACION, EQUIPO Y HERRAMIENTA MENOR, TRABAJOS DIURNOS Y NOCTURNOS.</t>
  </si>
  <si>
    <t>HORA</t>
  </si>
  <si>
    <t>C</t>
  </si>
  <si>
    <t>PILAS DE CIMENTACIÓN</t>
  </si>
  <si>
    <t>SIOP-013</t>
  </si>
  <si>
    <t>PERFORACIÓN CON EQUIPO ROTATORIO PARA PILAS DE CIMENTACIÓN DE 0.80 A 1.20 M. DE DIÁMETRO, EN MATERIAL TIPO I-II CON PRESENCIA DE (BOLEOS) CON TAMAÑOS MÁXIMOS DE 8" (EN PRESENCIA DE AGUA)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</si>
  <si>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SIOP-014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</si>
  <si>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</si>
  <si>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SIOP-015</t>
  </si>
  <si>
    <t>SUMINISTRO, HABILITADO, ARMADO Y COLOCACIÓN DE ACERO DE REFUERZO F'C=4,200 KG/CM2 EN PILAS, INCLUYE: DESPERDICIO, TRASLAPES, DOBLECES, GANCHOS, ALAMBRE RECOCIDO, IZAJE, MOVIMIENTOS DENTRO DE LA OBRA, COLOCACIÓN DE ACERO CON EQUIPO, MANO DE OBRA, EQUIPO Y HERRAMIENTA.</t>
  </si>
  <si>
    <t>KG</t>
  </si>
  <si>
    <t>SIOP-016</t>
  </si>
  <si>
    <t>SUMINISTRO Y COLOCACIÓN DE CONECTOR ROSCADO TIPO 2 PARA VARILLA DEL NO. 8 (1 "), INCLUYE: SUMINISTRO, SUPERVISIÓN PARA LA COLOCACIÓN, EQUIPO, FLETES, ACARREOS, PRUEBAS DE LABORATORIO, HERRAMIENTAS Y MANO DE OBRA ESPECIALIZADA.</t>
  </si>
  <si>
    <t>PZA</t>
  </si>
  <si>
    <t>SIOP-017</t>
  </si>
  <si>
    <t>SUMINISTRO Y COLOCACIÓN DE CONCRETO PREMEZCLADO PARA PILAS EN ESTRUCTURA BOMBEABLE DE F'C=250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</si>
  <si>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SIOP-019</t>
  </si>
  <si>
    <t>CARGA Y RETIRO DE LODOS BENTÓNICOS POR MEDIOS MECÁNICOS FUERA DE LA OBRA A TIRADERO AUTORIZADO, INCLUYE: EQUIPO, MANO DE OBRA, EQUIPO Y HERRAMIENTA.</t>
  </si>
  <si>
    <t>SIOP-020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</si>
  <si>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</si>
  <si>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SIOP-021</t>
  </si>
  <si>
    <t>CARGA MECÁNICA Y ACARREO EN CAMIÓN 1 ER. KILOMETRO, DE MATERIAL PRODUCTO DE EXCAVACIÓN Y/O DEMOLICIÓN, INCLUYE: MANO DE OBRA, EQUIPO Y HERRAMIENTA, (NORMA S. C. T. N-CTR-CAR-1-01-013-00).</t>
  </si>
  <si>
    <t>SIOP-022</t>
  </si>
  <si>
    <t>ACARREO EN CAMIÓN KMS SUBSECUENTES HASTA 15 KMS, INCLUYE: MANO DE OBRA, MATERIALES, EQUIPO, HERRAMIENTA Y TODO LO NECESARIO PARA SU CORRECTA EJECUCIÓN.</t>
  </si>
  <si>
    <t>M3/KM</t>
  </si>
  <si>
    <t>D</t>
  </si>
  <si>
    <t>ESTRUCTURA</t>
  </si>
  <si>
    <t>D1</t>
  </si>
  <si>
    <t>CABEZAL</t>
  </si>
  <si>
    <t>SUMINISTRO, HABILITADO, ARMADO Y COLOCACIÓN DE ACERO DE REFUERZO F'C=4,200 KG/CM2 EN ESTRUCTURA, INCLUYE: DESPERDICIO, TRASLAPES, DOBLECES, GANCHOS, ALAMBRE RECOCIDO, ELEVACIONES, MOVIMIENTOS DENTRO DE LA OBRA, MANO DE OBRA Y HERRAMIENTA.</t>
  </si>
  <si>
    <t>CIMBRA DE MADERA EN ESTRUCTURA ACABADO APARENTE UNA CARA, A BASE DE CIMBRAPLAY, PARA CABEZALES,  CON CIMBRA CON TRIPLAY, MADERA. INCLUYE:  HABILITADO, DESMOLDANTE, CIMBRADO  Y DESCIMBRADO, OBRA FALSA, ACARREOS, ELEVACIONES A CUALQUIER ALTURA, TRABAJOS DIURNOS Y NOCTURNOS.</t>
  </si>
  <si>
    <t>SIOP-023</t>
  </si>
  <si>
    <t>SUMINISTRO Y COLOCACIÓN DE CONCRETO PREMEZCLADO EN ESTRUCTURA BOMBEABLE DE F'C=250 KG/CM2 A 3 DIAS TMA. 19 MM REV. 14, RESISTENTE A LOS SULFATOS, INCLUYE: BOMBEO, REVENIMIENTO, DESPERDICIOS, COLADO, CURADO, MANO DE OBRA, EQUIPO, RETIRO DE SOBRANTES FUERA DEL ÁREA DE OBRA A CENTRO DE ACOPIO PARA SU POSTERIOR RETIRO FUERA DE LA OBRA, HERRAMIENTA Y TODO LO NECESARIO PARA SU CORRECTA EJECUCIÓN.</t>
  </si>
  <si>
    <t>D2</t>
  </si>
  <si>
    <t>BANCOS DE APOYO</t>
  </si>
  <si>
    <t>SIOP-024</t>
  </si>
  <si>
    <t>CIMBRA DE MADERA EN ESTRUCTURA ACABADO APARENTE UNA CARA, A BASE DE CIMBRAPLAY, PARA BANCOS DE APOYO,  CON CIMBRA CON TRIPLAY, MADERA. INCLUYE:  HABILITADO, DESMOLDANTE, CIMBRADO  Y DESCIMBRADO, OBRA FALSA, ACARREOS, ELEVACIONES A CUALQUIER ALTURA, TRABAJOS DIURNOS Y NOCTURNOS.</t>
  </si>
  <si>
    <t>D3</t>
  </si>
  <si>
    <t>TOPE SISMICO</t>
  </si>
  <si>
    <t>CIMBRA DE MADERA EN ESTRUCTURA ACABADO APARENTE UNA CARA, A BASE DE CIMBRAPLAY, PARA TOPES,  CON CIMBRA CON TRIPLAY, MADERA. INCLUYE:  HABILITADO, DESMOLDANTE, CIMBRADO  Y DESCIMBRADO, OBRA FALSA, ACARREOS, ELEVACIONES A CUALQUIER ALTURA, TRABAJOS DIURNOS Y NOCTURNOS.</t>
  </si>
  <si>
    <t>E</t>
  </si>
  <si>
    <t>LIMPIEZA</t>
  </si>
  <si>
    <t>LIMPIEZA FINA Y GRUESA DURANTE LA OBRA, INCLUYE: MANO DE OBRA, EQUIPO Y HERRAMIENTA, TRABAJOS DIURNOS Y NOCTURNOS.</t>
  </si>
  <si>
    <t>SIOP-E-IVFDR-OB-LP-0654-2026</t>
  </si>
  <si>
    <t>Construcción de subestructura del eje 2 del puente Ramón Corona, ubicado en el cruce con el río Lagos en la cabecera municipal de Lagos de Moreno, Jalisco.</t>
  </si>
  <si>
    <t>SIOP-003</t>
  </si>
  <si>
    <t>SIOP-004</t>
  </si>
  <si>
    <t>SIOP-005</t>
  </si>
  <si>
    <t>SIOP-008</t>
  </si>
  <si>
    <t>SIOP-009</t>
  </si>
  <si>
    <t>SIOP-010</t>
  </si>
  <si>
    <t>SIOP-012</t>
  </si>
  <si>
    <t>SIOP-018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</si>
</sst>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4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4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82"/>
  <sheetViews>
    <sheetView showGridLines="0" showZeros="0" tabSelected="1" view="pageBreakPreview" zoomScaleNormal="100" zoomScaleSheetLayoutView="100" workbookViewId="0" topLeftCell="A43">
      <selection pane="topLeft" activeCell="H62" sqref="H62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79" t="s">
        <v>26</v>
      </c>
      <c r="E1" s="80"/>
      <c r="F1" s="80"/>
      <c r="G1" s="81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51" t="s">
        <v>24</v>
      </c>
      <c r="D3" s="86" t="s">
        <v>84</v>
      </c>
      <c r="E3" s="87"/>
      <c r="F3" s="87"/>
      <c r="G3" s="88"/>
      <c r="H3" s="10"/>
    </row>
    <row r="4" spans="2:8" ht="12.75" customHeight="1">
      <c r="B4" s="6"/>
      <c r="C4" s="77"/>
      <c r="D4" s="86"/>
      <c r="E4" s="87"/>
      <c r="F4" s="87"/>
      <c r="G4" s="88"/>
      <c r="H4" s="10"/>
    </row>
    <row r="5" spans="2:8" ht="18.75" customHeight="1" thickBot="1">
      <c r="B5" s="6"/>
      <c r="C5" s="78"/>
      <c r="D5" s="89"/>
      <c r="E5" s="90"/>
      <c r="F5" s="90"/>
      <c r="G5" s="91"/>
      <c r="H5" s="10"/>
    </row>
    <row r="6" spans="2:8" ht="13.5" customHeight="1">
      <c r="B6" s="6"/>
      <c r="C6" s="11" t="s">
        <v>0</v>
      </c>
      <c r="D6" s="82" t="s">
        <v>18</v>
      </c>
      <c r="E6" s="83"/>
      <c r="F6" s="83"/>
      <c r="G6" s="12"/>
      <c r="H6" s="10"/>
    </row>
    <row r="7" spans="2:8" ht="15">
      <c r="B7" s="6"/>
      <c r="C7" s="95" t="s">
        <v>85</v>
      </c>
      <c r="D7" s="84" t="s">
        <v>19</v>
      </c>
      <c r="E7" s="85"/>
      <c r="F7" s="85"/>
      <c r="G7" s="13"/>
      <c r="H7" s="10"/>
    </row>
    <row r="8" spans="2:8" ht="17.25" customHeight="1">
      <c r="B8" s="6"/>
      <c r="C8" s="95"/>
      <c r="D8" s="84" t="s">
        <v>1</v>
      </c>
      <c r="E8" s="85"/>
      <c r="F8" s="85"/>
      <c r="G8" s="14"/>
      <c r="H8" s="10"/>
    </row>
    <row r="9" spans="2:8" ht="14.25" customHeight="1" thickBot="1">
      <c r="B9" s="6"/>
      <c r="C9" s="96"/>
      <c r="D9" s="93" t="s">
        <v>13</v>
      </c>
      <c r="E9" s="94"/>
      <c r="F9" s="94"/>
      <c r="G9" s="15"/>
      <c r="H9" s="16"/>
    </row>
    <row r="10" spans="2:8" ht="17.25" customHeight="1">
      <c r="B10" s="6"/>
      <c r="C10" s="17" t="s">
        <v>15</v>
      </c>
      <c r="D10" s="79" t="s">
        <v>27</v>
      </c>
      <c r="E10" s="80"/>
      <c r="F10" s="80"/>
      <c r="G10" s="81"/>
      <c r="H10" s="56" t="s">
        <v>25</v>
      </c>
    </row>
    <row r="11" spans="2:8" ht="15">
      <c r="B11" s="6"/>
      <c r="C11" s="97"/>
      <c r="D11" s="18">
        <v>0</v>
      </c>
      <c r="E11" s="19"/>
      <c r="F11" s="19"/>
      <c r="G11" s="20"/>
      <c r="H11" s="102" t="s">
        <v>28</v>
      </c>
    </row>
    <row r="12" spans="2:8" ht="15.75" customHeight="1" thickBot="1">
      <c r="B12" s="21"/>
      <c r="C12" s="98"/>
      <c r="D12" s="22"/>
      <c r="E12" s="23"/>
      <c r="F12" s="23"/>
      <c r="G12" s="24"/>
      <c r="H12" s="103"/>
    </row>
    <row r="13" spans="5:5" ht="15.75" thickBot="1">
      <c r="E13" s="25"/>
    </row>
    <row r="14" spans="2:8" ht="15.75" customHeight="1" thickBot="1">
      <c r="B14" s="99" t="s">
        <v>20</v>
      </c>
      <c r="C14" s="100"/>
      <c r="D14" s="100"/>
      <c r="E14" s="100"/>
      <c r="F14" s="100"/>
      <c r="G14" s="100"/>
      <c r="H14" s="101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16</v>
      </c>
      <c r="G16" s="29" t="s">
        <v>17</v>
      </c>
      <c r="H16" s="30" t="s">
        <v>6</v>
      </c>
    </row>
    <row r="17" spans="2:10" ht="33.75">
      <c r="B17" s="71"/>
      <c r="C17" s="72" t="str">
        <f>+C7</f>
        <v>Construcción de subestructura del eje 2 del puente Ramón Corona, ubicado en el cruce con el río Lagos en la cabecera municipal de Lagos de Moreno, Jalisco.</v>
      </c>
      <c r="D17" s="44"/>
      <c r="E17" s="45"/>
      <c r="F17" s="46"/>
      <c r="G17" s="47"/>
      <c r="H17" s="48">
        <f>H18+H21+H25+H35+H48</f>
        <v>0</v>
      </c>
      <c r="J17" s="33"/>
    </row>
    <row r="18" spans="2:10" ht="15">
      <c r="B18" s="61" t="s">
        <v>14</v>
      </c>
      <c r="C18" s="73" t="s">
        <v>29</v>
      </c>
      <c r="D18" s="62"/>
      <c r="E18" s="63"/>
      <c r="F18" s="64"/>
      <c r="G18" s="65"/>
      <c r="H18" s="66">
        <f>SUM(H19:H20)</f>
        <v>0</v>
      </c>
      <c r="J18" s="33"/>
    </row>
    <row r="19" spans="2:10" ht="45">
      <c r="B19" s="43" t="s">
        <v>22</v>
      </c>
      <c r="C19" s="75" t="s">
        <v>30</v>
      </c>
      <c r="D19" s="44" t="s">
        <v>23</v>
      </c>
      <c r="E19" s="49">
        <v>37.66</v>
      </c>
      <c r="F19" s="46"/>
      <c r="G19" s="57" t="e" cm="1">
        <f t="array" ca="1" aca="1" ref="G19">+numtext(F19)</f>
        <v>#NAME?</v>
      </c>
      <c r="H19" s="50">
        <f t="shared" si="0" ref="H19:H20">+ROUND(F19*E19,2)</f>
        <v>0</v>
      </c>
      <c r="J19" s="33"/>
    </row>
    <row r="20" spans="2:10" ht="33.75">
      <c r="B20" s="43" t="s">
        <v>31</v>
      </c>
      <c r="C20" s="75" t="s">
        <v>32</v>
      </c>
      <c r="D20" s="44" t="s">
        <v>33</v>
      </c>
      <c r="E20" s="49">
        <v>37.66</v>
      </c>
      <c r="F20" s="46"/>
      <c r="G20" s="57" t="e" cm="1">
        <f t="array" ca="1" aca="1" ref="G20">+numtext(F20)</f>
        <v>#NAME?</v>
      </c>
      <c r="H20" s="50">
        <f t="shared" si="0"/>
        <v>0</v>
      </c>
      <c r="J20" s="33"/>
    </row>
    <row r="21" spans="2:10" ht="15">
      <c r="B21" s="61" t="s">
        <v>34</v>
      </c>
      <c r="C21" s="73" t="s">
        <v>35</v>
      </c>
      <c r="D21" s="62"/>
      <c r="E21" s="63"/>
      <c r="F21" s="64"/>
      <c r="G21" s="65"/>
      <c r="H21" s="66">
        <f>SUM(H22:H24)</f>
        <v>0</v>
      </c>
      <c r="J21" s="33"/>
    </row>
    <row r="22" spans="2:10" ht="67.5">
      <c r="B22" s="43" t="s">
        <v>86</v>
      </c>
      <c r="C22" s="75" t="s">
        <v>37</v>
      </c>
      <c r="D22" s="44" t="s">
        <v>33</v>
      </c>
      <c r="E22" s="49">
        <v>5000</v>
      </c>
      <c r="F22" s="46"/>
      <c r="G22" s="57" t="e" cm="1">
        <f t="array" ca="1" aca="1" ref="G22">+numtext(F22)</f>
        <v>#NAME?</v>
      </c>
      <c r="H22" s="50">
        <f t="shared" si="1" ref="H22:H24">+ROUND(F22*E22,2)</f>
        <v>0</v>
      </c>
      <c r="J22" s="33"/>
    </row>
    <row r="23" spans="2:10" ht="67.5">
      <c r="B23" s="43" t="s">
        <v>87</v>
      </c>
      <c r="C23" s="75" t="s">
        <v>39</v>
      </c>
      <c r="D23" s="44" t="s">
        <v>33</v>
      </c>
      <c r="E23" s="49">
        <v>5000</v>
      </c>
      <c r="F23" s="46"/>
      <c r="G23" s="57" t="e" cm="1">
        <f t="array" ca="1" aca="1" ref="G23">+numtext(F23)</f>
        <v>#NAME?</v>
      </c>
      <c r="H23" s="50">
        <f t="shared" si="1"/>
        <v>0</v>
      </c>
      <c r="J23" s="33"/>
    </row>
    <row r="24" spans="2:10" ht="112.5">
      <c r="B24" s="43" t="s">
        <v>88</v>
      </c>
      <c r="C24" s="75" t="s">
        <v>41</v>
      </c>
      <c r="D24" s="44" t="s">
        <v>42</v>
      </c>
      <c r="E24" s="49">
        <v>200</v>
      </c>
      <c r="F24" s="46"/>
      <c r="G24" s="57" t="e" cm="1">
        <f t="array" ca="1" aca="1" ref="G24">+numtext(F24)</f>
        <v>#NAME?</v>
      </c>
      <c r="H24" s="50">
        <f t="shared" si="1"/>
        <v>0</v>
      </c>
      <c r="J24" s="33"/>
    </row>
    <row r="25" spans="2:10" ht="15">
      <c r="B25" s="61" t="s">
        <v>43</v>
      </c>
      <c r="C25" s="73" t="s">
        <v>44</v>
      </c>
      <c r="D25" s="62"/>
      <c r="E25" s="63"/>
      <c r="F25" s="64"/>
      <c r="G25" s="65"/>
      <c r="H25" s="66">
        <f>SUM(H26:H34)</f>
        <v>0</v>
      </c>
      <c r="J25" s="33"/>
    </row>
    <row r="26" spans="2:10" ht="90">
      <c r="B26" s="43" t="s">
        <v>36</v>
      </c>
      <c r="C26" s="75" t="s">
        <v>46</v>
      </c>
      <c r="D26" s="44" t="s">
        <v>33</v>
      </c>
      <c r="E26" s="49">
        <v>104.28000000000002</v>
      </c>
      <c r="F26" s="46"/>
      <c r="G26" s="57" t="e" cm="1">
        <f t="array" ca="1" aca="1" ref="G26">+numtext(F26)</f>
        <v>#NAME?</v>
      </c>
      <c r="H26" s="50">
        <f t="shared" si="2" ref="H26:H34">+ROUND(F26*E26,2)</f>
        <v>0</v>
      </c>
      <c r="J26" s="33"/>
    </row>
    <row r="27" spans="2:10" ht="56.25">
      <c r="B27" s="43" t="s">
        <v>38</v>
      </c>
      <c r="C27" s="75" t="s">
        <v>48</v>
      </c>
      <c r="D27" s="44" t="s">
        <v>33</v>
      </c>
      <c r="E27" s="49">
        <v>104.28</v>
      </c>
      <c r="F27" s="46"/>
      <c r="G27" s="57" t="e" cm="1">
        <f t="array" ca="1" aca="1" ref="G27">+numtext(F27)</f>
        <v>#NAME?</v>
      </c>
      <c r="H27" s="50">
        <f t="shared" si="2"/>
        <v>0</v>
      </c>
      <c r="J27" s="33"/>
    </row>
    <row r="28" spans="2:10" ht="56.25">
      <c r="B28" s="43" t="s">
        <v>89</v>
      </c>
      <c r="C28" s="75" t="s">
        <v>50</v>
      </c>
      <c r="D28" s="44" t="s">
        <v>51</v>
      </c>
      <c r="E28" s="49">
        <v>15276.18</v>
      </c>
      <c r="F28" s="46"/>
      <c r="G28" s="57" t="e" cm="1">
        <f t="array" ca="1" aca="1" ref="G28">+numtext(F28)</f>
        <v>#NAME?</v>
      </c>
      <c r="H28" s="50">
        <f t="shared" si="2"/>
        <v>0</v>
      </c>
      <c r="J28" s="33"/>
    </row>
    <row r="29" spans="2:10" ht="45">
      <c r="B29" s="43" t="s">
        <v>90</v>
      </c>
      <c r="C29" s="75" t="s">
        <v>53</v>
      </c>
      <c r="D29" s="44" t="s">
        <v>54</v>
      </c>
      <c r="E29" s="49">
        <v>144</v>
      </c>
      <c r="F29" s="46"/>
      <c r="G29" s="57" t="e" cm="1">
        <f t="array" ca="1" aca="1" ref="G29">+numtext(F29)</f>
        <v>#NAME?</v>
      </c>
      <c r="H29" s="50">
        <f t="shared" si="2"/>
        <v>0</v>
      </c>
      <c r="J29" s="33"/>
    </row>
    <row r="30" spans="2:10" ht="78.75">
      <c r="B30" s="43" t="s">
        <v>91</v>
      </c>
      <c r="C30" s="75" t="s">
        <v>56</v>
      </c>
      <c r="D30" s="44" t="s">
        <v>33</v>
      </c>
      <c r="E30" s="49">
        <v>104.28000000000002</v>
      </c>
      <c r="F30" s="46"/>
      <c r="G30" s="57" t="e" cm="1">
        <f t="array" ca="1" aca="1" ref="G30">+numtext(F30)</f>
        <v>#NAME?</v>
      </c>
      <c r="H30" s="50">
        <f t="shared" si="2"/>
        <v>0</v>
      </c>
      <c r="J30" s="33"/>
    </row>
    <row r="31" spans="2:10" ht="33.75">
      <c r="B31" s="43" t="s">
        <v>40</v>
      </c>
      <c r="C31" s="75" t="s">
        <v>58</v>
      </c>
      <c r="D31" s="44" t="s">
        <v>33</v>
      </c>
      <c r="E31" s="49">
        <v>104.28</v>
      </c>
      <c r="F31" s="46"/>
      <c r="G31" s="57" t="e" cm="1">
        <f t="array" ca="1" aca="1" ref="G31">+numtext(F31)</f>
        <v>#NAME?</v>
      </c>
      <c r="H31" s="50">
        <f t="shared" si="2"/>
        <v>0</v>
      </c>
      <c r="J31" s="33"/>
    </row>
    <row r="32" spans="2:10" ht="45">
      <c r="B32" s="43" t="s">
        <v>92</v>
      </c>
      <c r="C32" s="75" t="s">
        <v>60</v>
      </c>
      <c r="D32" s="44" t="s">
        <v>33</v>
      </c>
      <c r="E32" s="49">
        <v>5.69</v>
      </c>
      <c r="F32" s="46"/>
      <c r="G32" s="57" t="e" cm="1">
        <f t="array" ca="1" aca="1" ref="G32">+numtext(F32)</f>
        <v>#NAME?</v>
      </c>
      <c r="H32" s="50">
        <f t="shared" si="2"/>
        <v>0</v>
      </c>
      <c r="J32" s="33"/>
    </row>
    <row r="33" spans="2:10" ht="33.75">
      <c r="B33" s="43" t="s">
        <v>45</v>
      </c>
      <c r="C33" s="75" t="s">
        <v>62</v>
      </c>
      <c r="D33" s="44" t="s">
        <v>33</v>
      </c>
      <c r="E33" s="49">
        <v>104.28000000000002</v>
      </c>
      <c r="F33" s="46"/>
      <c r="G33" s="57" t="e" cm="1">
        <f t="array" ca="1" aca="1" ref="G33">+numtext(F33)</f>
        <v>#NAME?</v>
      </c>
      <c r="H33" s="50">
        <f t="shared" si="2"/>
        <v>0</v>
      </c>
      <c r="J33" s="33"/>
    </row>
    <row r="34" spans="2:10" ht="33.75">
      <c r="B34" s="43" t="s">
        <v>47</v>
      </c>
      <c r="C34" s="75" t="s">
        <v>64</v>
      </c>
      <c r="D34" s="44" t="s">
        <v>65</v>
      </c>
      <c r="E34" s="49">
        <v>2607</v>
      </c>
      <c r="F34" s="46"/>
      <c r="G34" s="57" t="e" cm="1">
        <f t="array" ca="1" aca="1" ref="G34">+numtext(F34)</f>
        <v>#NAME?</v>
      </c>
      <c r="H34" s="50">
        <f t="shared" si="2"/>
        <v>0</v>
      </c>
      <c r="J34" s="33"/>
    </row>
    <row r="35" spans="2:10" ht="15">
      <c r="B35" s="61" t="s">
        <v>66</v>
      </c>
      <c r="C35" s="73" t="s">
        <v>67</v>
      </c>
      <c r="D35" s="62"/>
      <c r="E35" s="63"/>
      <c r="F35" s="64"/>
      <c r="G35" s="65"/>
      <c r="H35" s="66">
        <f>H36+H40+H44</f>
        <v>0</v>
      </c>
      <c r="J35" s="33"/>
    </row>
    <row r="36" spans="2:10" ht="15">
      <c r="B36" s="58" t="s">
        <v>68</v>
      </c>
      <c r="C36" s="74" t="s">
        <v>69</v>
      </c>
      <c r="D36" s="26"/>
      <c r="E36" s="32"/>
      <c r="F36" s="26"/>
      <c r="G36" s="26"/>
      <c r="H36" s="60">
        <f>SUM(H37:H39)</f>
        <v>0</v>
      </c>
      <c r="J36" s="33"/>
    </row>
    <row r="37" spans="2:10" ht="45">
      <c r="B37" s="43" t="s">
        <v>49</v>
      </c>
      <c r="C37" s="75" t="s">
        <v>70</v>
      </c>
      <c r="D37" s="44" t="s">
        <v>51</v>
      </c>
      <c r="E37" s="49">
        <v>2342.56</v>
      </c>
      <c r="F37" s="46"/>
      <c r="G37" s="57" t="e" cm="1">
        <f t="array" ca="1" aca="1" ref="G37">+numtext(F37)</f>
        <v>#NAME?</v>
      </c>
      <c r="H37" s="50">
        <f t="shared" si="3" ref="H37:H39">+ROUND(F37*E37,2)</f>
        <v>0</v>
      </c>
      <c r="J37" s="33"/>
    </row>
    <row r="38" spans="2:10" ht="56.25">
      <c r="B38" s="43" t="s">
        <v>52</v>
      </c>
      <c r="C38" s="75" t="s">
        <v>71</v>
      </c>
      <c r="D38" s="44" t="s">
        <v>23</v>
      </c>
      <c r="E38" s="49">
        <v>64.56</v>
      </c>
      <c r="F38" s="46"/>
      <c r="G38" s="57" t="e" cm="1">
        <f t="array" ca="1" aca="1" ref="G38">+numtext(F38)</f>
        <v>#NAME?</v>
      </c>
      <c r="H38" s="50">
        <f t="shared" si="3"/>
        <v>0</v>
      </c>
      <c r="J38" s="33"/>
    </row>
    <row r="39" spans="2:10" ht="78.75">
      <c r="B39" s="43" t="s">
        <v>55</v>
      </c>
      <c r="C39" s="75" t="s">
        <v>73</v>
      </c>
      <c r="D39" s="44" t="s">
        <v>33</v>
      </c>
      <c r="E39" s="49">
        <v>22.78</v>
      </c>
      <c r="F39" s="46"/>
      <c r="G39" s="57" t="e" cm="1">
        <f t="array" ca="1" aca="1" ref="G39">+numtext(F39)</f>
        <v>#NAME?</v>
      </c>
      <c r="H39" s="50">
        <f t="shared" si="3"/>
        <v>0</v>
      </c>
      <c r="J39" s="33"/>
    </row>
    <row r="40" spans="2:10" ht="15">
      <c r="B40" s="58" t="s">
        <v>74</v>
      </c>
      <c r="C40" s="74" t="s">
        <v>75</v>
      </c>
      <c r="D40" s="26"/>
      <c r="E40" s="32"/>
      <c r="F40" s="26"/>
      <c r="G40" s="26"/>
      <c r="H40" s="60">
        <f>SUM(H41:H43)</f>
        <v>0</v>
      </c>
      <c r="J40" s="33"/>
    </row>
    <row r="41" spans="2:10" ht="45">
      <c r="B41" s="43" t="s">
        <v>93</v>
      </c>
      <c r="C41" s="75" t="s">
        <v>70</v>
      </c>
      <c r="D41" s="44" t="s">
        <v>51</v>
      </c>
      <c r="E41" s="49">
        <v>795.96</v>
      </c>
      <c r="F41" s="46"/>
      <c r="G41" s="57" t="e" cm="1">
        <f t="array" ca="1" aca="1" ref="G41">+numtext(F41)</f>
        <v>#NAME?</v>
      </c>
      <c r="H41" s="50">
        <f t="shared" si="4" ref="H41:H43">+ROUND(F41*E41,2)</f>
        <v>0</v>
      </c>
      <c r="J41" s="33"/>
    </row>
    <row r="42" spans="2:10" ht="56.25">
      <c r="B42" s="43" t="s">
        <v>57</v>
      </c>
      <c r="C42" s="75" t="s">
        <v>77</v>
      </c>
      <c r="D42" s="44" t="s">
        <v>23</v>
      </c>
      <c r="E42" s="49">
        <v>3.96</v>
      </c>
      <c r="F42" s="46"/>
      <c r="G42" s="57" t="e" cm="1">
        <f t="array" ca="1" aca="1" ref="G42">+numtext(F42)</f>
        <v>#NAME?</v>
      </c>
      <c r="H42" s="50">
        <f t="shared" si="4"/>
        <v>0</v>
      </c>
      <c r="J42" s="33"/>
    </row>
    <row r="43" spans="2:10" ht="78.75">
      <c r="B43" s="43" t="s">
        <v>59</v>
      </c>
      <c r="C43" s="75" t="s">
        <v>73</v>
      </c>
      <c r="D43" s="44" t="s">
        <v>33</v>
      </c>
      <c r="E43" s="49">
        <v>0.77</v>
      </c>
      <c r="F43" s="46"/>
      <c r="G43" s="57" t="e" cm="1">
        <f t="array" ca="1" aca="1" ref="G43">+numtext(F43)</f>
        <v>#NAME?</v>
      </c>
      <c r="H43" s="50">
        <f t="shared" si="4"/>
        <v>0</v>
      </c>
      <c r="J43" s="33"/>
    </row>
    <row r="44" spans="2:10" ht="15">
      <c r="B44" s="58" t="s">
        <v>78</v>
      </c>
      <c r="C44" s="74" t="s">
        <v>79</v>
      </c>
      <c r="D44" s="26"/>
      <c r="E44" s="32"/>
      <c r="F44" s="26"/>
      <c r="G44" s="26"/>
      <c r="H44" s="60">
        <f>SUM(H45:H47)</f>
        <v>0</v>
      </c>
      <c r="J44" s="33"/>
    </row>
    <row r="45" spans="2:10" ht="45">
      <c r="B45" s="43" t="s">
        <v>61</v>
      </c>
      <c r="C45" s="75" t="s">
        <v>70</v>
      </c>
      <c r="D45" s="44" t="s">
        <v>51</v>
      </c>
      <c r="E45" s="49">
        <v>433.90</v>
      </c>
      <c r="F45" s="46"/>
      <c r="G45" s="57" t="e" cm="1">
        <f t="array" ca="1" aca="1" ref="G45">+numtext(F45)</f>
        <v>#NAME?</v>
      </c>
      <c r="H45" s="50">
        <f t="shared" si="5" ref="H45:H47">+ROUND(F45*E45,2)</f>
        <v>0</v>
      </c>
      <c r="J45" s="33"/>
    </row>
    <row r="46" spans="2:10" ht="56.25">
      <c r="B46" s="43" t="s">
        <v>63</v>
      </c>
      <c r="C46" s="75" t="s">
        <v>80</v>
      </c>
      <c r="D46" s="44" t="s">
        <v>23</v>
      </c>
      <c r="E46" s="49">
        <v>7.84</v>
      </c>
      <c r="F46" s="46"/>
      <c r="G46" s="57" t="e" cm="1">
        <f t="array" ca="1" aca="1" ref="G46">+numtext(F46)</f>
        <v>#NAME?</v>
      </c>
      <c r="H46" s="50">
        <f t="shared" si="5"/>
        <v>0</v>
      </c>
      <c r="J46" s="33"/>
    </row>
    <row r="47" spans="2:10" ht="78.75">
      <c r="B47" s="43" t="s">
        <v>72</v>
      </c>
      <c r="C47" s="75" t="s">
        <v>73</v>
      </c>
      <c r="D47" s="44" t="s">
        <v>33</v>
      </c>
      <c r="E47" s="49">
        <v>0.92</v>
      </c>
      <c r="F47" s="46"/>
      <c r="G47" s="57" t="e" cm="1">
        <f t="array" ca="1" aca="1" ref="G47">+numtext(F47)</f>
        <v>#NAME?</v>
      </c>
      <c r="H47" s="50">
        <f t="shared" si="5"/>
        <v>0</v>
      </c>
      <c r="J47" s="33"/>
    </row>
    <row r="48" spans="2:10" ht="15">
      <c r="B48" s="61" t="s">
        <v>81</v>
      </c>
      <c r="C48" s="73" t="s">
        <v>82</v>
      </c>
      <c r="D48" s="62"/>
      <c r="E48" s="63"/>
      <c r="F48" s="64"/>
      <c r="G48" s="65"/>
      <c r="H48" s="66">
        <f>SUM(H49)</f>
        <v>0</v>
      </c>
      <c r="J48" s="33"/>
    </row>
    <row r="49" spans="2:10" ht="22.5">
      <c r="B49" s="43" t="s">
        <v>76</v>
      </c>
      <c r="C49" s="75" t="s">
        <v>83</v>
      </c>
      <c r="D49" s="44" t="s">
        <v>23</v>
      </c>
      <c r="E49" s="49">
        <v>37.66</v>
      </c>
      <c r="F49" s="46"/>
      <c r="G49" s="57" t="e" cm="1">
        <f t="array" ca="1" aca="1" ref="G49">+numtext(F49)</f>
        <v>#NAME?</v>
      </c>
      <c r="H49" s="50">
        <f>+ROUND(F49*E49,2)</f>
        <v>0</v>
      </c>
      <c r="J49" s="33"/>
    </row>
    <row r="50" spans="2:10" ht="15">
      <c r="B50" s="26"/>
      <c r="C50" s="76"/>
      <c r="D50" s="26"/>
      <c r="E50" s="32"/>
      <c r="F50" s="26"/>
      <c r="G50" s="26"/>
      <c r="H50" s="26"/>
      <c r="J50" s="33"/>
    </row>
    <row r="51" spans="2:10" ht="15.75">
      <c r="B51" s="52"/>
      <c r="C51" s="53" t="s">
        <v>21</v>
      </c>
      <c r="D51" s="54"/>
      <c r="E51" s="55"/>
      <c r="F51" s="52"/>
      <c r="G51" s="52"/>
      <c r="H51" s="52">
        <f>E51*F51</f>
        <v>0</v>
      </c>
      <c r="J51" s="33"/>
    </row>
    <row r="52" spans="2:10" ht="45">
      <c r="B52" s="26"/>
      <c r="C52" s="69" t="str">
        <f>+C17</f>
        <v>Construcción de subestructura del eje 2 del puente Ramón Corona, ubicado en el cruce con el río Lagos en la cabecera municipal de Lagos de Moreno, Jalisco.</v>
      </c>
      <c r="D52" s="26"/>
      <c r="E52" s="32"/>
      <c r="F52" s="26"/>
      <c r="G52" s="26"/>
      <c r="H52" s="70">
        <f>+H17</f>
        <v>0</v>
      </c>
      <c r="J52" s="33"/>
    </row>
    <row r="53" spans="2:10" ht="15">
      <c r="B53" s="61" t="s">
        <v>14</v>
      </c>
      <c r="C53" s="61" t="str">
        <f t="shared" si="6" ref="C53:C60">+VLOOKUP($B53,$B$18:$H$50,2,0)</f>
        <v>PRELIMINARES</v>
      </c>
      <c r="D53" s="62"/>
      <c r="E53" s="63"/>
      <c r="F53" s="64"/>
      <c r="G53" s="65"/>
      <c r="H53" s="66">
        <f t="shared" si="7" ref="H53:H60">+VLOOKUP($B53,$B$18:$H$50,7,0)</f>
        <v>0</v>
      </c>
      <c r="J53" s="33"/>
    </row>
    <row r="54" spans="2:10" ht="15">
      <c r="B54" s="61" t="s">
        <v>34</v>
      </c>
      <c r="C54" s="61" t="str">
        <f t="shared" si="6"/>
        <v>TERRACERÍAS</v>
      </c>
      <c r="D54" s="62"/>
      <c r="E54" s="63"/>
      <c r="F54" s="64"/>
      <c r="G54" s="65"/>
      <c r="H54" s="66">
        <f t="shared" si="7"/>
        <v>0</v>
      </c>
      <c r="J54" s="33"/>
    </row>
    <row r="55" spans="2:10" ht="15">
      <c r="B55" s="61" t="s">
        <v>43</v>
      </c>
      <c r="C55" s="61" t="str">
        <f t="shared" si="6"/>
        <v>PILAS DE CIMENTACIÓN</v>
      </c>
      <c r="D55" s="62"/>
      <c r="E55" s="63"/>
      <c r="F55" s="64"/>
      <c r="G55" s="65"/>
      <c r="H55" s="66">
        <f t="shared" si="7"/>
        <v>0</v>
      </c>
      <c r="J55" s="33"/>
    </row>
    <row r="56" spans="2:10" ht="15">
      <c r="B56" s="61" t="s">
        <v>66</v>
      </c>
      <c r="C56" s="61" t="str">
        <f t="shared" si="6"/>
        <v>ESTRUCTURA</v>
      </c>
      <c r="D56" s="62"/>
      <c r="E56" s="63"/>
      <c r="F56" s="64"/>
      <c r="G56" s="65"/>
      <c r="H56" s="66">
        <f t="shared" si="7"/>
        <v>0</v>
      </c>
      <c r="J56" s="33"/>
    </row>
    <row r="57" spans="2:10" ht="15">
      <c r="B57" s="58" t="s">
        <v>68</v>
      </c>
      <c r="C57" s="59" t="str">
        <f t="shared" si="6"/>
        <v>CABEZAL</v>
      </c>
      <c r="D57" s="26"/>
      <c r="E57" s="32"/>
      <c r="F57" s="26"/>
      <c r="G57" s="26"/>
      <c r="H57" s="60">
        <f t="shared" si="7"/>
        <v>0</v>
      </c>
      <c r="J57" s="33"/>
    </row>
    <row r="58" spans="2:10" ht="15">
      <c r="B58" s="58" t="s">
        <v>74</v>
      </c>
      <c r="C58" s="59" t="str">
        <f t="shared" si="6"/>
        <v>BANCOS DE APOYO</v>
      </c>
      <c r="D58" s="26"/>
      <c r="E58" s="32"/>
      <c r="F58" s="26"/>
      <c r="G58" s="26"/>
      <c r="H58" s="60">
        <f t="shared" si="7"/>
        <v>0</v>
      </c>
      <c r="J58" s="33"/>
    </row>
    <row r="59" spans="2:10" ht="15">
      <c r="B59" s="58" t="s">
        <v>78</v>
      </c>
      <c r="C59" s="59" t="str">
        <f t="shared" si="6"/>
        <v>TOPE SISMICO</v>
      </c>
      <c r="D59" s="26"/>
      <c r="E59" s="32"/>
      <c r="F59" s="26"/>
      <c r="G59" s="26"/>
      <c r="H59" s="60">
        <f t="shared" si="7"/>
        <v>0</v>
      </c>
      <c r="J59" s="33"/>
    </row>
    <row r="60" spans="2:10" ht="15">
      <c r="B60" s="61" t="s">
        <v>81</v>
      </c>
      <c r="C60" s="61" t="str">
        <f t="shared" si="6"/>
        <v>LIMPIEZA</v>
      </c>
      <c r="D60" s="62"/>
      <c r="E60" s="63"/>
      <c r="F60" s="64"/>
      <c r="G60" s="65"/>
      <c r="H60" s="66">
        <f t="shared" si="7"/>
        <v>0</v>
      </c>
      <c r="J60" s="33"/>
    </row>
    <row r="61" spans="2:10" ht="15">
      <c r="B61" s="34"/>
      <c r="D61" s="35"/>
      <c r="E61" s="36"/>
      <c r="F61" s="37"/>
      <c r="G61" s="19"/>
      <c r="H61" s="38"/>
      <c r="J61" s="33"/>
    </row>
    <row r="62" spans="2:10" ht="14.25" customHeight="1">
      <c r="B62" s="92" t="s">
        <v>7</v>
      </c>
      <c r="C62" s="92"/>
      <c r="D62" s="92"/>
      <c r="E62" s="92"/>
      <c r="F62" s="92"/>
      <c r="G62" s="67" t="s">
        <v>8</v>
      </c>
      <c r="H62" s="68">
        <f>H60+H56+H55+H54+H53</f>
        <v>0</v>
      </c>
      <c r="J62" s="33"/>
    </row>
    <row r="63" spans="2:8" s="39" customFormat="1" ht="13.5" customHeight="1">
      <c r="B63" s="92" t="e" cm="1">
        <f t="array" ca="1" aca="1" ref="B63">+numtext(H64)</f>
        <v>#NAME?</v>
      </c>
      <c r="C63" s="92"/>
      <c r="D63" s="92"/>
      <c r="E63" s="92"/>
      <c r="F63" s="92"/>
      <c r="G63" s="67" t="s">
        <v>9</v>
      </c>
      <c r="H63" s="68">
        <f>+ROUND(H62*0.16,2)</f>
        <v>0</v>
      </c>
    </row>
    <row r="64" spans="2:8" s="39" customFormat="1" ht="15" customHeight="1">
      <c r="B64" s="92"/>
      <c r="C64" s="92"/>
      <c r="D64" s="92"/>
      <c r="E64" s="92"/>
      <c r="F64" s="92"/>
      <c r="G64" s="67" t="s">
        <v>10</v>
      </c>
      <c r="H64" s="68">
        <f>+ROUND(H62+H63,2)</f>
        <v>0</v>
      </c>
    </row>
    <row r="65" s="39" customFormat="1" ht="15"/>
    <row r="68" spans="9:9" ht="15">
      <c r="I68" s="40"/>
    </row>
    <row r="69" spans="9:9" ht="15">
      <c r="I69" s="40"/>
    </row>
    <row r="73" spans="9:9" ht="15">
      <c r="I73" s="41"/>
    </row>
    <row r="80" spans="9:9" ht="15">
      <c r="I80" s="42"/>
    </row>
    <row r="81" spans="9:9" ht="15">
      <c r="I81" s="42"/>
    </row>
    <row r="82" spans="9:9" ht="15">
      <c r="I82" s="42"/>
    </row>
  </sheetData>
  <mergeCells count="14">
    <mergeCell ref="B63:F64"/>
    <mergeCell ref="B62:F62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50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RAUL HERNANDEZ RODRIGUEZ</cp:lastModifiedBy>
  <cp:lastPrinted>2019-07-25T15:22:57Z</cp:lastPrinted>
  <dcterms:created xsi:type="dcterms:W3CDTF">2018-12-17T16:20:56Z</dcterms:created>
  <dcterms:modified xsi:type="dcterms:W3CDTF">2026-08-13T18:28:47Z</dcterms:modified>
  <cp:category/>
</cp:coreProperties>
</file>