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L:\SIOP-2026\CONVOCATORIAS 2026\CONVO 035-2026\"/>
    </mc:Choice>
  </mc:AlternateContent>
  <bookViews>
    <workbookView xWindow="-105" yWindow="-105" windowWidth="20715" windowHeight="13155" tabRatio="500" activeTab="0"/>
  </bookViews>
  <sheets>
    <sheet name="CATALOGO" sheetId="6" r:id="rId3"/>
  </sheets>
  <definedNames>
    <definedName name="_xlnm._FilterDatabase" localSheetId="0" hidden="1">CATALOGO!$A$16:$G$77</definedName>
    <definedName name="area" localSheetId="0">#REF!</definedName>
    <definedName name="area">#REF!</definedName>
    <definedName name="_xlnm.Print_Area" localSheetId="0">CATALOGO!$A$1:$G$77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6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<sst xmlns="http://schemas.openxmlformats.org/spreadsheetml/2006/main" count="99" uniqueCount="69">
  <si>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</si>
  <si>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</si>
  <si>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</si>
  <si>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</si>
  <si>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</si>
  <si>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</si>
  <si>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</si>
  <si>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</si>
  <si>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</si>
  <si>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</si>
  <si>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</si>
  <si>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</si>
  <si>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</si>
  <si>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</si>
  <si>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</si>
  <si>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</si>
  <si>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</si>
  <si>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</si>
  <si>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</si>
  <si>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</si>
  <si>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</si>
  <si>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SIOP-001</t>
  </si>
  <si>
    <t>M2</t>
  </si>
  <si>
    <t>SIOP-002</t>
  </si>
  <si>
    <t>SIOP-003</t>
  </si>
  <si>
    <t>SIOP-004</t>
  </si>
  <si>
    <t>SIOP-005</t>
  </si>
  <si>
    <t>PZA</t>
  </si>
  <si>
    <t>SIOP-006</t>
  </si>
  <si>
    <t>SIOP-007</t>
  </si>
  <si>
    <t>SIOP-008</t>
  </si>
  <si>
    <t>SIOP-009</t>
  </si>
  <si>
    <t>SIOP-010</t>
  </si>
  <si>
    <t>SIOP-014</t>
  </si>
  <si>
    <t>SIOP-015</t>
  </si>
  <si>
    <t>SIOP-016</t>
  </si>
  <si>
    <t>SIOP-017</t>
  </si>
  <si>
    <t>SIOP-018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</si>
  <si>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</si>
  <si>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</si>
  <si>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</si>
  <si>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</si>
  <si>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</si>
  <si>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</si>
  <si>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</si>
  <si>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SIOP-011</t>
  </si>
  <si>
    <t>SIOP-012</t>
  </si>
  <si>
    <t>SIOP-013</t>
  </si>
  <si>
    <t>Construcción del Primer Complejo Creativo de Ciudad Creativa Digital (fachadas sur, oriente y poniente) de la Torre "B", en el municipio de Guadalajara, Jalisco. Segunda Etapa.</t>
  </si>
  <si>
    <t>SIOP-E-ECIFIDCCD-OB-LP-0666-2026</t>
  </si>
  <si>
    <t>FACHADA SUR</t>
  </si>
  <si>
    <t>CEMPANEL</t>
  </si>
  <si>
    <t>SUMINISTRO E INSTALACIÓN DE MURO DE TABLAROCA EN FACHADA A BASE DE CEMPANEL RECTIFICADO BISELADO DE 1/2”, MONTADO SOBRE BASTIDOR DE POSTE Y CANAL CAL. 20 DE 9.20 CM DE ANCHO, CAL 20, CANAL DE 9.20 CM DE ANCHO CAL. 20, COLOCACIÓN DE PERFACINTA Y DOS MANOS DE PASTA, 12 FULMINANTE HILTI, 12 ANCLAS METÁLICAS CON CLAVO DE FIJACIÓN, A UNA ALTURA DE HASTA 16 M ACABADO RECTIFICADO, EN JUNTAS SELLADO CON HI-TECH, HIDROFUGANTE Y RESANADO EN CAVIDADES, INCLUYE: LOS MATERIALES DE SUJECIÓN, DESPERDICIOS, CORTES, MANO DE OBRA ESPECIALIZADA, ACARREOS, MANIOBRAS, ELEVACIONES HASTA EL 5TO NIVEL, ANDAMIOS, LIMPIEZA DEL ÁREA DE TRABAJO Y RETIRO DE LOS MATERIALES SOBRANTES AFUERA DEL EDIFICIO EN EL ÁREA SEÑALADA POR LA SUPERVISIÓN A 100 M DEL ÁREA DE CONSTRUCCIÓN, CARGA Y ACARREO DE MATERIALES DE DESPERDICIO A 7 KM EN BANCO DE TIRO.</t>
  </si>
  <si>
    <t>KG</t>
  </si>
  <si>
    <t>SUMINISTRO, HABILITADO Y COLOCACION DE VENTANA DE 0.72 X 4.40 MTS FORMADA POR 2 CLAROS FIJOS Y 1 VENTILA DE PROYECCIÓN DE 0.72 X 1.95 MTS. PARA FACHADAS NORTE, SUR Y ORIENTE (NIVEL 1 AL NIVEL 4), SERÁ ESTRUCTURAL CUATRO LADOS FORMADA POR ELEMENTOS VERTICALES CON PERFILES DE DISEÑO ESPECIAL DE 4 1/2 X 1 3/4", QUE SE SUJETARÁN CON ANCLAS AJUSTABLES DE DISEÑO ESPECIAL CON TORNILLERÍA DE 5/16" Y SEPARADORES DE NEOPRENO A LA ESTRUCTURA DEL EDIFICIO. LOS MANGUETES HORIZONTALES SERÁN PERFILES DE 3 X 1 3/4" PARA SELLADO ESTRUCTURAL, SE INCLUYE PERFIL TAPAJUNTAS PARA CUBRIR SEPARACIÓN ENTRE LA LOSA Y EL CRISTAL DE FACHADA, LANA MINERAL COMO AISLANTE DEL RUIDO Y RETARDANTE DEL FUEGO, CRISTAL TEMPLADO SOLARCOOL GRAY DE 6MM EN ÁREA DE VISIÓN Y LOSA Y PANEL DE ALUMINIO EN NIVEL DE PLAFÓN. INCLUYE: TRAZOS, DESPERDICIOS, MANO DE OBRA ESPECIALIZADA, EQUIPO DE SEGURIDAD, ELEVACIONES CON GRUA HIDRAULICA TODO TERRENO, VINILOS Y SELLADORES, HERRAJES Y ACCESORIOS DE FIJACION ESPECIALES.</t>
  </si>
  <si>
    <t>SUMINISTRO, HABILITADO Y COLOCACION DE VENTANA DE 0.72 X 6.50 MTS FORMADA POR 4 CLAROS FIJOS Y 1 VENTILA DE PROYECCIÓN DE 0.72 X 1.95 MTS. PARA FACHADAS NORTE, SUR Y ORIENTE (NIVEL 5) SERÁ ESTRUCTURAL CUATRO LADOS FORMADA POR ELEMENTOS VERTICALES CON PERFILES DE DISEÑO ESPECIAL DE 4 1/2 X 1 3/4", QUE SE SUJETARÁN CON ANCLAS AJUSTABLES DE DISEÑO ESPECIAL CON TORNILLERÍA DE 5/16" Y SEPARADORES DE NEOPRENO A LA ESTRUCTURA DEL EDIFICIO. LOS MANGUETES HORIZONTALES SERÁN PERFILES DE 3 X 1 3/4" PARA SELLADO ESTRUCTURAL, SE INCLUYE PERFIL TAPAJUNTAS PARA CUBRIR SEPARACIÓN ENTRE LA LOSA Y EL CRISTAL DE FACHADA, LANA MINERAL COMO AISLANTE DEL RUIDO Y RETARDANTE DEL FUEGO, CORONAMIENTO DE FLASHING EN TODO EL DESARROLLO DE LAS FACHADAS FABRICADO CON LÁMINA DE ALUMINIO CALIBRE 18, CRISTAL TEMPLADO SOLARCOOL GRAY DE 6MM EN ÁREA DE VISIÓN Y LOSA Y PANEL DE ALUMINIO EN NIVEL DE PLAFÓN. INCLUYE: TRAZOS, DESPERDICIOS, MANO DE OBRA ESPECIALIZADA, EQUIPO DE SEGURIDAD, ELEVACIONES CON GRUA HIDRAULICA TODO TERRENO, VINILOS Y SELLADORES, HERRAJES Y ACCESORIOS DE FIJACION ESPECIALES.</t>
  </si>
  <si>
    <t>FACHADA ORIENTE</t>
  </si>
  <si>
    <t>FACHADA PONIENTE</t>
  </si>
  <si>
    <t>B</t>
  </si>
  <si>
    <t>C</t>
  </si>
  <si>
    <t>TRAZO Y NIVELACIÓN CON EQUIPO TOPOGRÁFICO, ESTABLECIENDO EJES DE REFERENCIA Y BANCOS DE NIVEL, INCLUYE: MATERIALES, MANO DE OBRA, EQUIPO, HERRAMIENTA, EQUIPO DE SEGURIDAD Y TODO LO NECESARIO PARA SU CORRECTA EJECUCIÓN.</t>
  </si>
  <si>
    <t>SUMINISTRO, FABRICACION Y COLOCACION DE HERRERIA TUBULAR Y/O ESTRUCTURAL A CUALQUIER ALTURA, INCLUYE: SOLDADURA, ELEMENTOS DE FIJACION, MATERIALES MENORES, DESCALIBRES, DESPERDICIOS, BISAGRAS, FONDO ANTICORROSIVO, FLETES, HERRAMIENTAS, EQUIPO, MANO DE OBRA  Y ACARREO DE MATERIALES AL SITIO DE SU UTLIZACION.</t>
  </si>
  <si>
    <t>SUMINISTRO Y APLICACIÓN DE PINTURA DE ESMALTE ALQUIDÁLICO EN ESTRUCTURAS METÁLICAS, INCLUYE: APLICACIÓN DE RECUBRIMIENTO A 4 MILÉSIMAS DE ESPESOR, MATERIALES, MANO DE OBRA, EQUIPO Y HERRAMIENTA.</t>
  </si>
  <si>
    <t>B1</t>
  </si>
  <si>
    <t>B2</t>
  </si>
  <si>
    <t xml:space="preserve">ALUMINIO Y CRISTALES </t>
  </si>
  <si>
    <t>ALUMINIO Y CRISTALES</t>
  </si>
  <si>
    <t>C1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</si>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</sst>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2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-12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39993023872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4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</cellStyleXfs>
  <cellXfs count="111">
    <xf numFmtId="0" fontId="0" fillId="0" borderId="0" xfId="0"/>
    <xf numFmtId="0" fontId="18" fillId="2" borderId="1" xfId="34" applyFont="1" applyFill="1" applyBorder="1" applyAlignment="1">
      <alignment horizontal="center" vertical="center" wrapText="1"/>
      <protection/>
    </xf>
    <xf numFmtId="0" fontId="18" fillId="2" borderId="2" xfId="34" applyFont="1" applyFill="1" applyBorder="1" applyAlignment="1">
      <alignment horizontal="center" vertical="center" wrapText="1"/>
      <protection/>
    </xf>
    <xf numFmtId="0" fontId="18" fillId="2" borderId="3" xfId="34" applyFont="1" applyFill="1" applyBorder="1" applyAlignment="1">
      <alignment horizontal="center" vertical="center" wrapText="1"/>
      <protection/>
    </xf>
    <xf numFmtId="0" fontId="18" fillId="2" borderId="0" xfId="34" applyFont="1" applyFill="1" applyAlignment="1">
      <alignment horizontal="center" vertical="center" wrapText="1"/>
      <protection/>
    </xf>
    <xf numFmtId="0" fontId="2" fillId="0" borderId="0" xfId="30" applyFont="1" applyAlignment="1">
      <alignment vertical="top"/>
      <protection/>
    </xf>
    <xf numFmtId="0" fontId="3" fillId="0" borderId="0" xfId="30" applyFont="1" applyAlignment="1">
      <alignment vertical="top"/>
      <protection/>
    </xf>
    <xf numFmtId="0" fontId="2" fillId="0" borderId="0" xfId="24" applyFont="1" applyAlignment="1">
      <alignment horizontal="center" vertical="center"/>
      <protection/>
    </xf>
    <xf numFmtId="0" fontId="4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2" fillId="0" borderId="4" xfId="30" applyFont="1" applyBorder="1" applyAlignment="1">
      <alignment horizontal="left" vertical="top"/>
      <protection/>
    </xf>
    <xf numFmtId="0" fontId="6" fillId="0" borderId="4" xfId="30" applyFont="1" applyBorder="1" applyAlignment="1">
      <alignment horizontal="justify" vertical="top"/>
      <protection/>
    </xf>
    <xf numFmtId="0" fontId="2" fillId="0" borderId="5" xfId="30" applyFont="1" applyBorder="1" applyAlignment="1">
      <alignment horizontal="left" vertical="top"/>
      <protection/>
    </xf>
    <xf numFmtId="0" fontId="6" fillId="0" borderId="5" xfId="30" applyFont="1" applyBorder="1" applyAlignment="1">
      <alignment horizontal="justify" vertical="top" wrapText="1"/>
      <protection/>
    </xf>
    <xf numFmtId="0" fontId="6" fillId="0" borderId="6" xfId="30" applyFont="1" applyBorder="1" applyAlignment="1">
      <alignment horizontal="center" vertical="top"/>
      <protection/>
    </xf>
    <xf numFmtId="0" fontId="6" fillId="0" borderId="0" xfId="30" applyFont="1" applyAlignment="1">
      <alignment horizontal="center" vertical="top"/>
      <protection/>
    </xf>
    <xf numFmtId="0" fontId="6" fillId="0" borderId="7" xfId="30" applyFont="1" applyBorder="1" applyAlignment="1">
      <alignment horizontal="center" vertical="top" wrapText="1"/>
      <protection/>
    </xf>
    <xf numFmtId="0" fontId="7" fillId="0" borderId="0" xfId="30" applyFont="1" applyAlignment="1">
      <alignment horizontal="justify" vertical="top" wrapText="1"/>
      <protection/>
    </xf>
    <xf numFmtId="0" fontId="6" fillId="0" borderId="8" xfId="30" applyFont="1" applyBorder="1" applyAlignment="1">
      <alignment horizontal="justify" vertical="top"/>
      <protection/>
    </xf>
    <xf numFmtId="14" fontId="2" fillId="0" borderId="9" xfId="30" applyNumberFormat="1" applyFont="1" applyBorder="1" applyAlignment="1">
      <alignment horizontal="left" vertical="top" wrapText="1"/>
      <protection/>
    </xf>
    <xf numFmtId="14" fontId="2" fillId="0" borderId="7" xfId="30" applyNumberFormat="1" applyFont="1" applyBorder="1" applyAlignment="1">
      <alignment horizontal="left" vertical="top" wrapText="1"/>
      <protection/>
    </xf>
    <xf numFmtId="0" fontId="2" fillId="0" borderId="7" xfId="30" applyFont="1" applyBorder="1" applyAlignment="1">
      <alignment horizontal="left" vertical="top" wrapText="1"/>
      <protection/>
    </xf>
    <xf numFmtId="14" fontId="2" fillId="0" borderId="10" xfId="30" applyNumberFormat="1" applyFont="1" applyBorder="1" applyAlignment="1">
      <alignment horizontal="left" vertical="top" wrapText="1"/>
      <protection/>
    </xf>
    <xf numFmtId="0" fontId="7" fillId="0" borderId="4" xfId="30" applyFont="1" applyBorder="1" applyAlignment="1">
      <alignment horizontal="center" vertical="top"/>
      <protection/>
    </xf>
    <xf numFmtId="0" fontId="2" fillId="0" borderId="11" xfId="30" applyFont="1" applyBorder="1" applyAlignment="1">
      <alignment horizontal="left" vertical="top"/>
      <protection/>
    </xf>
    <xf numFmtId="0" fontId="3" fillId="0" borderId="0" xfId="30" applyFont="1" applyAlignment="1">
      <alignment horizontal="left" vertical="top"/>
      <protection/>
    </xf>
    <xf numFmtId="0" fontId="3" fillId="0" borderId="0" xfId="30" applyFont="1" applyAlignment="1">
      <alignment horizontal="justify" vertical="top"/>
      <protection/>
    </xf>
    <xf numFmtId="0" fontId="3" fillId="0" borderId="0" xfId="30" applyFont="1" applyAlignment="1">
      <alignment vertical="top" wrapText="1"/>
      <protection/>
    </xf>
    <xf numFmtId="0" fontId="6" fillId="0" borderId="0" xfId="30" applyFont="1" applyAlignment="1">
      <alignment horizontal="left" vertical="top"/>
      <protection/>
    </xf>
    <xf numFmtId="0" fontId="6" fillId="0" borderId="0" xfId="30" applyFont="1" applyAlignment="1">
      <alignment horizontal="justify" vertical="top"/>
      <protection/>
    </xf>
    <xf numFmtId="0" fontId="6" fillId="0" borderId="0" xfId="30" applyFont="1" applyAlignment="1">
      <alignment vertical="top"/>
      <protection/>
    </xf>
    <xf numFmtId="0" fontId="6" fillId="0" borderId="0" xfId="30" applyFont="1" applyAlignment="1">
      <alignment vertical="top" wrapText="1"/>
      <protection/>
    </xf>
    <xf numFmtId="49" fontId="3" fillId="0" borderId="0" xfId="30" applyNumberFormat="1" applyFont="1" applyAlignment="1">
      <alignment horizontal="left" vertical="top"/>
      <protection/>
    </xf>
    <xf numFmtId="0" fontId="7" fillId="0" borderId="0" xfId="30" applyFont="1" applyAlignment="1">
      <alignment horizontal="justify" vertical="top"/>
      <protection/>
    </xf>
    <xf numFmtId="166" fontId="7" fillId="0" borderId="0" xfId="30" applyNumberFormat="1" applyFont="1" applyAlignment="1">
      <alignment horizontal="justify" vertical="top" wrapText="1"/>
      <protection/>
    </xf>
    <xf numFmtId="166" fontId="7" fillId="0" borderId="0" xfId="30" applyNumberFormat="1" applyFont="1" applyAlignment="1">
      <alignment horizontal="right" vertical="top" wrapText="1"/>
      <protection/>
    </xf>
    <xf numFmtId="0" fontId="9" fillId="0" borderId="0" xfId="30" applyFont="1" applyAlignment="1">
      <alignment horizontal="left" vertical="top"/>
      <protection/>
    </xf>
    <xf numFmtId="0" fontId="9" fillId="0" borderId="0" xfId="30" applyFont="1" applyAlignment="1">
      <alignment horizontal="justify" vertical="top"/>
      <protection/>
    </xf>
    <xf numFmtId="49" fontId="10" fillId="0" borderId="0" xfId="30" applyNumberFormat="1" applyFont="1" applyAlignment="1">
      <alignment horizontal="center" vertical="top" wrapText="1"/>
      <protection/>
    </xf>
    <xf numFmtId="167" fontId="10" fillId="0" borderId="0" xfId="30" applyNumberFormat="1" applyFont="1" applyAlignment="1">
      <alignment horizontal="right" vertical="top"/>
      <protection/>
    </xf>
    <xf numFmtId="166" fontId="11" fillId="0" borderId="0" xfId="0" applyNumberFormat="1" applyFont="1" applyAlignment="1">
      <alignment horizontal="justify" vertical="top" wrapText="1"/>
    </xf>
    <xf numFmtId="168" fontId="4" fillId="0" borderId="0" xfId="30" applyNumberFormat="1" applyFont="1" applyAlignment="1">
      <alignment horizontal="left" vertical="top"/>
      <protection/>
    </xf>
    <xf numFmtId="0" fontId="4" fillId="0" borderId="0" xfId="0" applyFont="1" applyAlignment="1">
      <alignment horizontal="justify" vertical="top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4" fillId="0" borderId="0" xfId="0" applyNumberFormat="1" applyFont="1" applyAlignment="1">
      <alignment horizontal="center" vertical="top" wrapText="1"/>
    </xf>
    <xf numFmtId="169" fontId="12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horizontal="left" vertical="top" shrinkToFit="1"/>
    </xf>
    <xf numFmtId="49" fontId="13" fillId="0" borderId="0" xfId="0" applyNumberFormat="1" applyFont="1" applyAlignment="1">
      <alignment horizontal="justify" vertical="top" shrinkToFi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7" fontId="13" fillId="0" borderId="0" xfId="0" applyNumberFormat="1" applyFont="1" applyAlignment="1">
      <alignment horizontal="right" vertical="top"/>
    </xf>
    <xf numFmtId="166" fontId="13" fillId="0" borderId="0" xfId="0" applyNumberFormat="1" applyFont="1" applyAlignment="1">
      <alignment horizontal="right" vertical="top" wrapText="1"/>
    </xf>
    <xf numFmtId="0" fontId="15" fillId="0" borderId="0" xfId="30" applyFont="1" applyAlignment="1">
      <alignment horizontal="justify" vertical="top" wrapText="1"/>
      <protection/>
    </xf>
    <xf numFmtId="166" fontId="7" fillId="0" borderId="0" xfId="0" applyNumberFormat="1" applyFont="1" applyAlignment="1">
      <alignment horizontal="right" vertical="top" wrapText="1"/>
    </xf>
    <xf numFmtId="0" fontId="3" fillId="0" borderId="0" xfId="30" applyFont="1" applyAlignment="1">
      <alignment horizontal="center" vertical="top"/>
      <protection/>
    </xf>
    <xf numFmtId="4" fontId="3" fillId="0" borderId="0" xfId="30" applyNumberFormat="1" applyFont="1" applyAlignment="1">
      <alignment vertical="top"/>
      <protection/>
    </xf>
    <xf numFmtId="169" fontId="3" fillId="0" borderId="0" xfId="20" applyNumberFormat="1" applyFont="1" applyBorder="1" applyAlignment="1" applyProtection="1">
      <alignment vertical="top"/>
      <protection/>
    </xf>
    <xf numFmtId="4" fontId="13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right" vertical="top"/>
    </xf>
    <xf numFmtId="166" fontId="9" fillId="0" borderId="0" xfId="0" applyNumberFormat="1" applyFont="1" applyAlignment="1">
      <alignment horizontal="right" vertical="top" wrapText="1"/>
    </xf>
    <xf numFmtId="4" fontId="16" fillId="0" borderId="0" xfId="0" applyNumberFormat="1" applyFont="1" applyAlignment="1">
      <alignment horizontal="center" vertical="top" wrapText="1"/>
    </xf>
    <xf numFmtId="4" fontId="13" fillId="0" borderId="0" xfId="0" applyNumberFormat="1" applyFont="1" applyAlignment="1">
      <alignment horizontal="right" vertical="top" shrinkToFit="1"/>
    </xf>
    <xf numFmtId="49" fontId="13" fillId="0" borderId="0" xfId="0" applyNumberFormat="1" applyFont="1" applyAlignment="1">
      <alignment horizontal="justify" vertical="top" wrapText="1"/>
    </xf>
    <xf numFmtId="166" fontId="1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shrinkToFit="1"/>
    </xf>
    <xf numFmtId="0" fontId="13" fillId="0" borderId="0" xfId="0" applyFont="1" applyAlignment="1">
      <alignment horizontal="justify" vertical="top" shrinkToFit="1"/>
    </xf>
    <xf numFmtId="0" fontId="7" fillId="0" borderId="0" xfId="0" applyFont="1" applyAlignment="1">
      <alignment horizontal="left" vertical="top" shrinkToFit="1"/>
    </xf>
    <xf numFmtId="0" fontId="6" fillId="0" borderId="4" xfId="30" applyFont="1" applyBorder="1" applyAlignment="1">
      <alignment vertical="top"/>
      <protection/>
    </xf>
    <xf numFmtId="0" fontId="6" fillId="0" borderId="5" xfId="30" applyFont="1" applyBorder="1" applyAlignment="1">
      <alignment vertical="top"/>
      <protection/>
    </xf>
    <xf numFmtId="0" fontId="6" fillId="0" borderId="11" xfId="30" applyFont="1" applyBorder="1" applyAlignment="1">
      <alignment vertical="top"/>
      <protection/>
    </xf>
    <xf numFmtId="0" fontId="18" fillId="2" borderId="0" xfId="34" applyFont="1" applyFill="1" applyAlignment="1">
      <alignment horizontal="left" vertical="center" wrapText="1"/>
      <protection/>
    </xf>
    <xf numFmtId="169" fontId="18" fillId="2" borderId="0" xfId="34" applyNumberFormat="1" applyFont="1" applyFill="1" applyAlignment="1">
      <alignment horizontal="right" vertical="center" wrapText="1"/>
      <protection/>
    </xf>
    <xf numFmtId="0" fontId="19" fillId="3" borderId="0" xfId="24" applyFont="1" applyFill="1" applyAlignment="1">
      <alignment vertical="top"/>
      <protection/>
    </xf>
    <xf numFmtId="0" fontId="20" fillId="3" borderId="0" xfId="24" applyFont="1" applyFill="1" applyAlignment="1">
      <alignment horizontal="center" vertical="top"/>
      <protection/>
    </xf>
    <xf numFmtId="0" fontId="19" fillId="3" borderId="0" xfId="24" applyFont="1" applyFill="1" applyAlignment="1">
      <alignment horizontal="center" vertical="top"/>
      <protection/>
    </xf>
    <xf numFmtId="170" fontId="19" fillId="3" borderId="0" xfId="24" applyNumberFormat="1" applyFont="1" applyFill="1" applyAlignment="1">
      <alignment vertical="top"/>
      <protection/>
    </xf>
    <xf numFmtId="0" fontId="4" fillId="0" borderId="0" xfId="30" applyFont="1" applyAlignment="1">
      <alignment horizontal="center" vertical="top" wrapText="1"/>
      <protection/>
    </xf>
    <xf numFmtId="4" fontId="4" fillId="0" borderId="0" xfId="30" applyNumberFormat="1" applyFont="1" applyAlignment="1">
      <alignment horizontal="right" vertical="top"/>
      <protection/>
    </xf>
    <xf numFmtId="169" fontId="4" fillId="0" borderId="0" xfId="23" applyNumberFormat="1" applyFont="1" applyAlignment="1">
      <alignment horizontal="right" vertical="top"/>
    </xf>
    <xf numFmtId="0" fontId="4" fillId="0" borderId="0" xfId="30" applyFont="1" applyAlignment="1">
      <alignment horizontal="justify" vertical="top" wrapText="1"/>
      <protection/>
    </xf>
    <xf numFmtId="0" fontId="4" fillId="0" borderId="0" xfId="24" applyFont="1" applyAlignment="1">
      <alignment horizontal="center" vertical="top"/>
      <protection/>
    </xf>
    <xf numFmtId="4" fontId="4" fillId="0" borderId="0" xfId="24" applyNumberFormat="1" applyFont="1" applyAlignment="1">
      <alignment vertical="top"/>
      <protection/>
    </xf>
    <xf numFmtId="169" fontId="4" fillId="0" borderId="0" xfId="31" applyNumberFormat="1" applyFont="1" applyBorder="1" applyAlignment="1" applyProtection="1">
      <alignment vertical="top"/>
      <protection/>
    </xf>
    <xf numFmtId="168" fontId="4" fillId="0" borderId="0" xfId="24" applyNumberFormat="1" applyFont="1" applyAlignment="1">
      <alignment horizontal="left" vertical="top"/>
      <protection/>
    </xf>
    <xf numFmtId="0" fontId="4" fillId="0" borderId="0" xfId="34" applyFont="1" applyAlignment="1">
      <alignment horizontal="justify" vertical="top"/>
      <protection/>
    </xf>
    <xf numFmtId="169" fontId="4" fillId="0" borderId="0" xfId="30" applyNumberFormat="1" applyFont="1" applyAlignment="1">
      <alignment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6" fillId="0" borderId="4" xfId="30" applyFont="1" applyBorder="1" applyAlignment="1">
      <alignment horizontal="center" vertical="top"/>
      <protection/>
    </xf>
    <xf numFmtId="0" fontId="2" fillId="0" borderId="11" xfId="30" applyFont="1" applyBorder="1" applyAlignment="1">
      <alignment horizontal="justify" vertical="top"/>
      <protection/>
    </xf>
    <xf numFmtId="0" fontId="2" fillId="0" borderId="6" xfId="30" applyFont="1" applyBorder="1" applyAlignment="1">
      <alignment horizontal="center" vertical="top"/>
      <protection/>
    </xf>
    <xf numFmtId="0" fontId="2" fillId="0" borderId="0" xfId="30" applyFont="1" applyAlignment="1">
      <alignment horizontal="center" vertical="top"/>
      <protection/>
    </xf>
    <xf numFmtId="0" fontId="2" fillId="0" borderId="7" xfId="30" applyFont="1" applyBorder="1" applyAlignment="1">
      <alignment horizontal="center" vertical="top"/>
      <protection/>
    </xf>
    <xf numFmtId="0" fontId="2" fillId="0" borderId="12" xfId="30" applyFont="1" applyBorder="1" applyAlignment="1">
      <alignment horizontal="center" vertical="top"/>
      <protection/>
    </xf>
    <xf numFmtId="0" fontId="2" fillId="0" borderId="13" xfId="30" applyFont="1" applyBorder="1" applyAlignment="1">
      <alignment horizontal="center" vertical="top"/>
      <protection/>
    </xf>
    <xf numFmtId="0" fontId="2" fillId="0" borderId="10" xfId="30" applyFont="1" applyBorder="1" applyAlignment="1">
      <alignment horizontal="center" vertical="top"/>
      <protection/>
    </xf>
    <xf numFmtId="0" fontId="6" fillId="0" borderId="5" xfId="30" applyFont="1" applyBorder="1" applyAlignment="1">
      <alignment horizontal="center" vertical="top"/>
      <protection/>
    </xf>
    <xf numFmtId="0" fontId="6" fillId="0" borderId="11" xfId="30" applyFont="1" applyBorder="1" applyAlignment="1">
      <alignment horizontal="center" vertical="top"/>
      <protection/>
    </xf>
    <xf numFmtId="0" fontId="18" fillId="2" borderId="3" xfId="34" applyFont="1" applyFill="1" applyBorder="1" applyAlignment="1">
      <alignment horizontal="center" vertical="center" wrapText="1"/>
      <protection/>
    </xf>
    <xf numFmtId="0" fontId="18" fillId="2" borderId="2" xfId="34" applyFont="1" applyFill="1" applyBorder="1" applyAlignment="1">
      <alignment horizontal="center" vertical="center" wrapText="1"/>
      <protection/>
    </xf>
    <xf numFmtId="0" fontId="18" fillId="2" borderId="1" xfId="34" applyFont="1" applyFill="1" applyBorder="1" applyAlignment="1">
      <alignment horizontal="center" vertical="center" wrapText="1"/>
      <protection/>
    </xf>
    <xf numFmtId="0" fontId="8" fillId="0" borderId="11" xfId="30" applyFont="1" applyBorder="1" applyAlignment="1">
      <alignment horizontal="center" vertical="top"/>
      <protection/>
    </xf>
    <xf numFmtId="0" fontId="6" fillId="0" borderId="11" xfId="30" applyFont="1" applyBorder="1" applyAlignment="1">
      <alignment horizontal="justify" vertical="top" wrapText="1"/>
      <protection/>
    </xf>
    <xf numFmtId="14" fontId="6" fillId="0" borderId="8" xfId="30" applyNumberFormat="1" applyFont="1" applyBorder="1" applyAlignment="1">
      <alignment horizontal="right" vertical="top"/>
      <protection/>
    </xf>
    <xf numFmtId="0" fontId="3" fillId="0" borderId="11" xfId="30" applyFont="1" applyBorder="1" applyAlignment="1">
      <alignment horizontal="justify" vertical="top"/>
      <protection/>
    </xf>
    <xf numFmtId="14" fontId="6" fillId="0" borderId="6" xfId="30" applyNumberFormat="1" applyFont="1" applyBorder="1" applyAlignment="1">
      <alignment horizontal="right" vertical="top"/>
      <protection/>
    </xf>
    <xf numFmtId="14" fontId="6" fillId="0" borderId="12" xfId="30" applyNumberFormat="1" applyFont="1" applyBorder="1" applyAlignment="1">
      <alignment horizontal="right" vertical="top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</cellStyles>
  <dxfs count="34"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f6b7cc-a1a6-4176-b35e-0ff44af0dcf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9075" y="590550"/>
          <a:ext cx="904875" cy="9906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16e4d38-a095-4b6f-9d2f-08b22e4a8d0e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/>
  <dimension ref="A1:H77"/>
  <sheetViews>
    <sheetView showGridLines="0" tabSelected="1" view="pageBreakPreview" zoomScaleNormal="100" zoomScaleSheetLayoutView="100" workbookViewId="0" topLeftCell="A1">
      <selection pane="topLeft" activeCell="E20" sqref="E20:E47"/>
    </sheetView>
  </sheetViews>
  <sheetFormatPr defaultColWidth="14.5742857142857" defaultRowHeight="15"/>
  <cols>
    <col min="1" max="1" width="20.5714285714286" style="9" customWidth="1"/>
    <col min="2" max="2" width="56.8571428571429" style="10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11" customWidth="1"/>
    <col min="7" max="7" width="24.2857142857143" customWidth="1"/>
  </cols>
  <sheetData>
    <row r="1" spans="1:7" s="5" customFormat="1" ht="15" customHeight="1">
      <c r="A1" s="12"/>
      <c r="B1" s="13" t="s">
        <v>0</v>
      </c>
      <c r="C1" s="92" t="s">
        <v>1</v>
      </c>
      <c r="D1" s="92"/>
      <c r="E1" s="92"/>
      <c r="F1" s="92"/>
      <c r="G1" s="72"/>
    </row>
    <row r="2" spans="1:7" s="5" customFormat="1" ht="15" customHeight="1">
      <c r="A2" s="14"/>
      <c r="B2" s="15" t="s">
        <v>2</v>
      </c>
      <c r="C2" s="16"/>
      <c r="D2" s="17"/>
      <c r="E2" s="17"/>
      <c r="F2" s="18"/>
      <c r="G2" s="73"/>
    </row>
    <row r="3" spans="1:7" s="5" customFormat="1" ht="15" customHeight="1" thickBot="1">
      <c r="A3" s="14"/>
      <c r="B3" s="19" t="s">
        <v>3</v>
      </c>
      <c r="C3" s="105" t="s">
        <v>49</v>
      </c>
      <c r="D3" s="105"/>
      <c r="E3" s="105"/>
      <c r="F3" s="105"/>
      <c r="G3" s="73"/>
    </row>
    <row r="4" spans="1:7" s="5" customFormat="1" ht="15" customHeight="1" thickBot="1">
      <c r="A4" s="14"/>
      <c r="B4" s="106"/>
      <c r="C4" s="105"/>
      <c r="D4" s="105"/>
      <c r="E4" s="105"/>
      <c r="F4" s="105"/>
      <c r="G4" s="73"/>
    </row>
    <row r="5" spans="1:7" s="5" customFormat="1" ht="15" customHeight="1" thickBot="1">
      <c r="A5" s="14"/>
      <c r="B5" s="106"/>
      <c r="C5" s="105"/>
      <c r="D5" s="105"/>
      <c r="E5" s="105"/>
      <c r="F5" s="105"/>
      <c r="G5" s="73"/>
    </row>
    <row r="6" spans="1:7" s="5" customFormat="1" ht="15" customHeight="1">
      <c r="A6" s="14"/>
      <c r="B6" s="20" t="s">
        <v>4</v>
      </c>
      <c r="C6" s="107" t="s">
        <v>5</v>
      </c>
      <c r="D6" s="107"/>
      <c r="E6" s="107"/>
      <c r="F6" s="21"/>
      <c r="G6" s="73"/>
    </row>
    <row r="7" spans="1:7" s="5" customFormat="1" ht="15.75" thickBot="1">
      <c r="A7" s="14"/>
      <c r="B7" s="108" t="s">
        <v>48</v>
      </c>
      <c r="C7" s="109" t="s">
        <v>6</v>
      </c>
      <c r="D7" s="109"/>
      <c r="E7" s="109"/>
      <c r="F7" s="22"/>
      <c r="G7" s="73"/>
    </row>
    <row r="8" spans="1:7" s="5" customFormat="1" ht="15.75" thickBot="1">
      <c r="A8" s="14"/>
      <c r="B8" s="108"/>
      <c r="C8" s="109" t="s">
        <v>7</v>
      </c>
      <c r="D8" s="109"/>
      <c r="E8" s="109"/>
      <c r="F8" s="23"/>
      <c r="G8" s="73"/>
    </row>
    <row r="9" spans="1:7" s="5" customFormat="1" ht="21.95" customHeight="1" thickBot="1">
      <c r="A9" s="14"/>
      <c r="B9" s="108"/>
      <c r="C9" s="110" t="s">
        <v>8</v>
      </c>
      <c r="D9" s="110"/>
      <c r="E9" s="110"/>
      <c r="F9" s="24"/>
      <c r="G9" s="74"/>
    </row>
    <row r="10" spans="1:7" s="5" customFormat="1" ht="15" customHeight="1">
      <c r="A10" s="14"/>
      <c r="B10" s="13" t="s">
        <v>9</v>
      </c>
      <c r="C10" s="92" t="s">
        <v>10</v>
      </c>
      <c r="D10" s="92"/>
      <c r="E10" s="92"/>
      <c r="F10" s="92"/>
      <c r="G10" s="25" t="s">
        <v>11</v>
      </c>
    </row>
    <row r="11" spans="1:7" s="5" customFormat="1" ht="15" customHeight="1" thickBot="1">
      <c r="A11" s="14"/>
      <c r="B11" s="93"/>
      <c r="C11" s="94"/>
      <c r="D11" s="95"/>
      <c r="E11" s="95"/>
      <c r="F11" s="96"/>
      <c r="G11" s="100"/>
    </row>
    <row r="12" spans="1:7" s="5" customFormat="1" ht="15" customHeight="1" thickBot="1">
      <c r="A12" s="26"/>
      <c r="B12" s="93"/>
      <c r="C12" s="97"/>
      <c r="D12" s="98"/>
      <c r="E12" s="98"/>
      <c r="F12" s="99"/>
      <c r="G12" s="101"/>
    </row>
    <row r="13" spans="1:6" s="6" customFormat="1" ht="15" customHeight="1" thickBot="1">
      <c r="A13" s="27"/>
      <c r="B13" s="28"/>
      <c r="D13" s="28"/>
      <c r="F13" s="29"/>
    </row>
    <row r="14" spans="1:7" s="5" customFormat="1" ht="15" customHeight="1" thickBot="1">
      <c r="A14" s="102" t="s">
        <v>12</v>
      </c>
      <c r="B14" s="103"/>
      <c r="C14" s="103"/>
      <c r="D14" s="103"/>
      <c r="E14" s="103"/>
      <c r="F14" s="103"/>
      <c r="G14" s="104"/>
    </row>
    <row r="15" spans="1:7" s="5" customFormat="1" ht="15" customHeight="1" thickBot="1">
      <c r="A15" s="30"/>
      <c r="B15" s="31"/>
      <c r="C15" s="32"/>
      <c r="D15" s="32"/>
      <c r="E15" s="32"/>
      <c r="F15" s="33"/>
      <c r="G15" s="32"/>
    </row>
    <row r="16" spans="1:7" s="7" customFormat="1" ht="40.5" customHeight="1" thickBot="1">
      <c r="A16" s="3" t="s">
        <v>13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18</v>
      </c>
      <c r="G16" s="1" t="s">
        <v>19</v>
      </c>
    </row>
    <row r="17" spans="1:7" s="6" customFormat="1" ht="38.25">
      <c r="A17" s="34"/>
      <c r="B17" s="35" t="str">
        <f>+B7</f>
        <v>Construcción del Primer Complejo Creativo de Ciudad Creativa Digital (fachadas sur, oriente y poniente) de la Torre "B", en el municipio de Guadalajara, Jalisco. Segunda Etapa.</v>
      </c>
      <c r="C17" s="36"/>
      <c r="D17" s="36"/>
      <c r="E17" s="36"/>
      <c r="F17" s="36"/>
      <c r="G17" s="37">
        <f>G19+G28+G37</f>
        <v>0</v>
      </c>
    </row>
    <row r="18" spans="1:7" s="6" customFormat="1" ht="12.75">
      <c r="A18" s="34"/>
      <c r="B18" s="35"/>
      <c r="C18" s="36"/>
      <c r="D18" s="36"/>
      <c r="E18" s="36"/>
      <c r="F18" s="36"/>
      <c r="G18" s="37"/>
    </row>
    <row r="19" spans="1:7" s="5" customFormat="1" ht="15">
      <c r="A19" s="38" t="s">
        <v>20</v>
      </c>
      <c r="B19" s="39" t="s">
        <v>50</v>
      </c>
      <c r="C19" s="40"/>
      <c r="D19" s="41"/>
      <c r="E19" s="42"/>
      <c r="F19" s="42"/>
      <c r="G19" s="37">
        <f>G20+G25</f>
        <v>0</v>
      </c>
    </row>
    <row r="20" spans="1:7" s="5" customFormat="1" ht="15">
      <c r="A20" s="50" t="s">
        <v>43</v>
      </c>
      <c r="B20" s="51" t="s">
        <v>51</v>
      </c>
      <c r="C20" s="52"/>
      <c r="D20" s="53"/>
      <c r="E20" s="53"/>
      <c r="F20" s="48"/>
      <c r="G20" s="54">
        <f>SUM(G21:G24)</f>
        <v>0</v>
      </c>
    </row>
    <row r="21" spans="1:7" s="8" customFormat="1" ht="45">
      <c r="A21" s="88" t="s">
        <v>21</v>
      </c>
      <c r="B21" s="89" t="s">
        <v>60</v>
      </c>
      <c r="C21" s="85" t="s">
        <v>22</v>
      </c>
      <c r="D21" s="86">
        <v>1400.85</v>
      </c>
      <c r="E21" s="87"/>
      <c r="F21" s="48" t="str" cm="1">
        <f t="array" ref="F21">+numtext(E21)</f>
        <v>CERO PESOS 00/100 M.N.</v>
      </c>
      <c r="G21" s="49">
        <f>+ROUND(D21*E21,2)</f>
        <v>0</v>
      </c>
    </row>
    <row r="22" spans="1:8" s="8" customFormat="1" ht="157.5">
      <c r="A22" s="88" t="s">
        <v>23</v>
      </c>
      <c r="B22" s="84" t="s">
        <v>52</v>
      </c>
      <c r="C22" s="81" t="s">
        <v>22</v>
      </c>
      <c r="D22" s="82">
        <v>744.66</v>
      </c>
      <c r="E22" s="83"/>
      <c r="F22" s="48" t="str" cm="1">
        <f t="array" ref="F22">+numtext(E22)</f>
        <v>CERO PESOS 00/100 M.N.</v>
      </c>
      <c r="G22" s="49">
        <f t="shared" si="0" ref="G22">+ROUND(D22*E22,2)</f>
        <v>0</v>
      </c>
      <c r="H22" s="90"/>
    </row>
    <row r="23" spans="1:8" s="8" customFormat="1" ht="56.25">
      <c r="A23" s="88" t="s">
        <v>24</v>
      </c>
      <c r="B23" s="84" t="s">
        <v>61</v>
      </c>
      <c r="C23" s="81" t="s">
        <v>53</v>
      </c>
      <c r="D23" s="82">
        <v>3396.50</v>
      </c>
      <c r="E23" s="83"/>
      <c r="F23" s="48" t="str" cm="1">
        <f t="array" ref="F23">+numtext(E23)</f>
        <v>CERO PESOS 00/100 M.N.</v>
      </c>
      <c r="G23" s="49">
        <f t="shared" si="1" ref="G23">+ROUND(D23*E23,2)</f>
        <v>0</v>
      </c>
      <c r="H23" s="90"/>
    </row>
    <row r="24" spans="1:7" s="8" customFormat="1" ht="45">
      <c r="A24" s="88" t="s">
        <v>25</v>
      </c>
      <c r="B24" s="84" t="s">
        <v>62</v>
      </c>
      <c r="C24" s="81" t="s">
        <v>53</v>
      </c>
      <c r="D24" s="82">
        <v>3396.50</v>
      </c>
      <c r="E24" s="83"/>
      <c r="F24" s="48" t="str" cm="1">
        <f t="array" ref="F24">+numtext(E24)</f>
        <v>CERO PESOS 00/100 M.N.</v>
      </c>
      <c r="G24" s="49">
        <f t="shared" si="2" ref="G24">+ROUND(D24*E24,2)</f>
        <v>0</v>
      </c>
    </row>
    <row r="25" spans="1:7" s="8" customFormat="1" ht="12.75">
      <c r="A25" s="50" t="s">
        <v>44</v>
      </c>
      <c r="B25" s="51" t="s">
        <v>65</v>
      </c>
      <c r="C25" s="52"/>
      <c r="D25" s="53"/>
      <c r="E25" s="53"/>
      <c r="F25" s="48"/>
      <c r="G25" s="54">
        <f>SUM(G26:G27)</f>
        <v>0</v>
      </c>
    </row>
    <row r="26" spans="1:8" s="8" customFormat="1" ht="180">
      <c r="A26" s="43" t="s">
        <v>26</v>
      </c>
      <c r="B26" s="44" t="s">
        <v>54</v>
      </c>
      <c r="C26" s="85" t="s">
        <v>27</v>
      </c>
      <c r="D26" s="86">
        <v>138</v>
      </c>
      <c r="E26" s="87"/>
      <c r="F26" s="48" t="str">
        <f t="array" ref="F26">+numtext(E26)</f>
        <v>CERO PESOS 00/100 M.N.</v>
      </c>
      <c r="G26" s="49">
        <f>+ROUND(D26*E26,2)</f>
        <v>0</v>
      </c>
      <c r="H26" s="90"/>
    </row>
    <row r="27" spans="1:8" s="8" customFormat="1" ht="202.5">
      <c r="A27" s="43" t="s">
        <v>28</v>
      </c>
      <c r="B27" s="44" t="s">
        <v>55</v>
      </c>
      <c r="C27" s="85" t="s">
        <v>27</v>
      </c>
      <c r="D27" s="86">
        <v>30</v>
      </c>
      <c r="E27" s="87"/>
      <c r="F27" s="48" t="str">
        <f t="array" ref="F27">+numtext(E27)</f>
        <v>CERO PESOS 00/100 M.N.</v>
      </c>
      <c r="G27" s="49">
        <f>+ROUND(D27*E27,2)</f>
        <v>0</v>
      </c>
      <c r="H27" s="90"/>
    </row>
    <row r="28" spans="1:7" s="5" customFormat="1" ht="15">
      <c r="A28" s="38" t="s">
        <v>58</v>
      </c>
      <c r="B28" s="39" t="s">
        <v>56</v>
      </c>
      <c r="C28" s="40"/>
      <c r="D28" s="41"/>
      <c r="E28" s="42"/>
      <c r="F28" s="42"/>
      <c r="G28" s="37">
        <f>G29+G34</f>
        <v>0</v>
      </c>
    </row>
    <row r="29" spans="1:7" s="5" customFormat="1" ht="15">
      <c r="A29" s="50" t="s">
        <v>63</v>
      </c>
      <c r="B29" s="51" t="s">
        <v>51</v>
      </c>
      <c r="C29" s="52"/>
      <c r="D29" s="53"/>
      <c r="E29" s="53"/>
      <c r="F29" s="48"/>
      <c r="G29" s="54">
        <f>SUM(G30:G33)</f>
        <v>0</v>
      </c>
    </row>
    <row r="30" spans="1:7" s="8" customFormat="1" ht="45">
      <c r="A30" s="88" t="s">
        <v>29</v>
      </c>
      <c r="B30" s="89" t="s">
        <v>60</v>
      </c>
      <c r="C30" s="85" t="s">
        <v>22</v>
      </c>
      <c r="D30" s="86">
        <v>795.87</v>
      </c>
      <c r="E30" s="87"/>
      <c r="F30" s="48" t="str" cm="1">
        <f t="array" ref="F30">+numtext(E30)</f>
        <v>CERO PESOS 00/100 M.N.</v>
      </c>
      <c r="G30" s="49">
        <f>+ROUND(D30*E30,2)</f>
        <v>0</v>
      </c>
    </row>
    <row r="31" spans="1:7" s="8" customFormat="1" ht="157.5">
      <c r="A31" s="88" t="s">
        <v>30</v>
      </c>
      <c r="B31" s="84" t="s">
        <v>52</v>
      </c>
      <c r="C31" s="81" t="s">
        <v>22</v>
      </c>
      <c r="D31" s="82">
        <v>428.67</v>
      </c>
      <c r="E31" s="83"/>
      <c r="F31" s="48" t="str" cm="1">
        <f t="array" ref="F31">+numtext(E31)</f>
        <v>CERO PESOS 00/100 M.N.</v>
      </c>
      <c r="G31" s="49">
        <f t="shared" si="3" ref="G31:G33">+ROUND(D31*E31,2)</f>
        <v>0</v>
      </c>
    </row>
    <row r="32" spans="1:7" s="8" customFormat="1" ht="56.25">
      <c r="A32" s="88" t="s">
        <v>31</v>
      </c>
      <c r="B32" s="84" t="s">
        <v>61</v>
      </c>
      <c r="C32" s="81" t="s">
        <v>53</v>
      </c>
      <c r="D32" s="82">
        <v>2264.33</v>
      </c>
      <c r="E32" s="83"/>
      <c r="F32" s="48" t="str" cm="1">
        <f t="array" ref="F32">+numtext(E32)</f>
        <v>CERO PESOS 00/100 M.N.</v>
      </c>
      <c r="G32" s="49">
        <f t="shared" si="3"/>
        <v>0</v>
      </c>
    </row>
    <row r="33" spans="1:7" s="8" customFormat="1" ht="45">
      <c r="A33" s="88" t="s">
        <v>32</v>
      </c>
      <c r="B33" s="84" t="s">
        <v>62</v>
      </c>
      <c r="C33" s="81" t="s">
        <v>53</v>
      </c>
      <c r="D33" s="82">
        <v>2264.33</v>
      </c>
      <c r="E33" s="83"/>
      <c r="F33" s="48" t="str" cm="1">
        <f t="array" ref="F33">+numtext(E33)</f>
        <v>CERO PESOS 00/100 M.N.</v>
      </c>
      <c r="G33" s="49">
        <f t="shared" si="3"/>
        <v>0</v>
      </c>
    </row>
    <row r="34" spans="1:7" s="8" customFormat="1" ht="12.75">
      <c r="A34" s="50" t="s">
        <v>64</v>
      </c>
      <c r="B34" s="51" t="s">
        <v>66</v>
      </c>
      <c r="C34" s="52"/>
      <c r="D34" s="53"/>
      <c r="E34" s="53"/>
      <c r="F34" s="48"/>
      <c r="G34" s="54">
        <f>SUM(G35:G36)</f>
        <v>0</v>
      </c>
    </row>
    <row r="35" spans="1:7" s="8" customFormat="1" ht="180">
      <c r="A35" s="43" t="s">
        <v>45</v>
      </c>
      <c r="B35" s="44" t="s">
        <v>54</v>
      </c>
      <c r="C35" s="85" t="s">
        <v>27</v>
      </c>
      <c r="D35" s="86">
        <v>74</v>
      </c>
      <c r="E35" s="87"/>
      <c r="F35" s="48" t="str">
        <f t="array" ref="F35">+numtext(E35)</f>
        <v>CERO PESOS 00/100 M.N.</v>
      </c>
      <c r="G35" s="49">
        <f>+ROUND(D35*E35,2)</f>
        <v>0</v>
      </c>
    </row>
    <row r="36" spans="1:7" s="8" customFormat="1" ht="202.5">
      <c r="A36" s="43" t="s">
        <v>46</v>
      </c>
      <c r="B36" s="44" t="s">
        <v>55</v>
      </c>
      <c r="C36" s="85" t="s">
        <v>27</v>
      </c>
      <c r="D36" s="86">
        <v>20</v>
      </c>
      <c r="E36" s="87"/>
      <c r="F36" s="48" t="str">
        <f t="array" ref="F36">+numtext(E36)</f>
        <v>CERO PESOS 00/100 M.N.</v>
      </c>
      <c r="G36" s="49">
        <f>+ROUND(D36*E36,2)</f>
        <v>0</v>
      </c>
    </row>
    <row r="37" spans="1:7" s="5" customFormat="1" ht="15">
      <c r="A37" s="38" t="s">
        <v>59</v>
      </c>
      <c r="B37" s="39" t="s">
        <v>57</v>
      </c>
      <c r="C37" s="40"/>
      <c r="D37" s="41"/>
      <c r="E37" s="42"/>
      <c r="F37" s="42"/>
      <c r="G37" s="37">
        <f>G38+G43</f>
        <v>0</v>
      </c>
    </row>
    <row r="38" spans="1:7" s="5" customFormat="1" ht="15">
      <c r="A38" s="50" t="s">
        <v>67</v>
      </c>
      <c r="B38" s="51" t="s">
        <v>51</v>
      </c>
      <c r="C38" s="52"/>
      <c r="D38" s="53"/>
      <c r="E38" s="53"/>
      <c r="F38" s="48"/>
      <c r="G38" s="54">
        <f>SUM(G39:G42)</f>
        <v>0</v>
      </c>
    </row>
    <row r="39" spans="1:7" s="8" customFormat="1" ht="45">
      <c r="A39" s="88" t="s">
        <v>47</v>
      </c>
      <c r="B39" s="89" t="s">
        <v>60</v>
      </c>
      <c r="C39" s="85" t="s">
        <v>22</v>
      </c>
      <c r="D39" s="86">
        <v>942.39</v>
      </c>
      <c r="E39" s="87"/>
      <c r="F39" s="48" t="str" cm="1">
        <f t="array" ref="F39">+numtext(E39)</f>
        <v>CERO PESOS 00/100 M.N.</v>
      </c>
      <c r="G39" s="49">
        <f>+ROUND(D39*E39,2)</f>
        <v>0</v>
      </c>
    </row>
    <row r="40" spans="1:7" s="8" customFormat="1" ht="157.5">
      <c r="A40" s="88" t="s">
        <v>33</v>
      </c>
      <c r="B40" s="84" t="s">
        <v>52</v>
      </c>
      <c r="C40" s="81" t="s">
        <v>22</v>
      </c>
      <c r="D40" s="82">
        <v>526.14</v>
      </c>
      <c r="E40" s="83"/>
      <c r="F40" s="48" t="str" cm="1">
        <f t="array" ref="F40">+numtext(E40)</f>
        <v>CERO PESOS 00/100 M.N.</v>
      </c>
      <c r="G40" s="49">
        <f t="shared" si="4" ref="G40:G42">+ROUND(D40*E40,2)</f>
        <v>0</v>
      </c>
    </row>
    <row r="41" spans="1:7" s="8" customFormat="1" ht="56.25">
      <c r="A41" s="88" t="s">
        <v>34</v>
      </c>
      <c r="B41" s="84" t="s">
        <v>61</v>
      </c>
      <c r="C41" s="81" t="s">
        <v>53</v>
      </c>
      <c r="D41" s="82">
        <v>2717.20</v>
      </c>
      <c r="E41" s="83"/>
      <c r="F41" s="48" t="str" cm="1">
        <f t="array" ref="F41">+numtext(E41)</f>
        <v>CERO PESOS 00/100 M.N.</v>
      </c>
      <c r="G41" s="49">
        <f t="shared" si="4"/>
        <v>0</v>
      </c>
    </row>
    <row r="42" spans="1:7" s="8" customFormat="1" ht="45">
      <c r="A42" s="88" t="s">
        <v>35</v>
      </c>
      <c r="B42" s="84" t="s">
        <v>62</v>
      </c>
      <c r="C42" s="81" t="s">
        <v>53</v>
      </c>
      <c r="D42" s="82">
        <v>2717.20</v>
      </c>
      <c r="E42" s="83"/>
      <c r="F42" s="48" t="str" cm="1">
        <f t="array" ref="F42">+numtext(E42)</f>
        <v>CERO PESOS 00/100 M.N.</v>
      </c>
      <c r="G42" s="49">
        <f t="shared" si="4"/>
        <v>0</v>
      </c>
    </row>
    <row r="43" spans="1:7" s="8" customFormat="1" ht="12.75">
      <c r="A43" s="50" t="s">
        <v>68</v>
      </c>
      <c r="B43" s="51" t="s">
        <v>66</v>
      </c>
      <c r="C43" s="52"/>
      <c r="D43" s="53"/>
      <c r="E43" s="53"/>
      <c r="F43" s="48"/>
      <c r="G43" s="54">
        <f>SUM(G44:G45)</f>
        <v>0</v>
      </c>
    </row>
    <row r="44" spans="1:7" s="8" customFormat="1" ht="180">
      <c r="A44" s="43" t="s">
        <v>36</v>
      </c>
      <c r="B44" s="44" t="s">
        <v>54</v>
      </c>
      <c r="C44" s="85" t="s">
        <v>27</v>
      </c>
      <c r="D44" s="86">
        <v>96</v>
      </c>
      <c r="E44" s="87"/>
      <c r="F44" s="48" t="str">
        <f t="array" ref="F44">+numtext(E44)</f>
        <v>CERO PESOS 00/100 M.N.</v>
      </c>
      <c r="G44" s="49">
        <f>+ROUND(D44*E44,2)</f>
        <v>0</v>
      </c>
    </row>
    <row r="45" spans="1:7" s="8" customFormat="1" ht="202.5">
      <c r="A45" s="43" t="s">
        <v>37</v>
      </c>
      <c r="B45" s="44" t="s">
        <v>55</v>
      </c>
      <c r="C45" s="85" t="s">
        <v>27</v>
      </c>
      <c r="D45" s="86">
        <v>20</v>
      </c>
      <c r="E45" s="87"/>
      <c r="F45" s="48" t="str">
        <f t="array" ref="F45">+numtext(E45)</f>
        <v>CERO PESOS 00/100 M.N.</v>
      </c>
      <c r="G45" s="49">
        <f>+ROUND(D45*E45,2)</f>
        <v>0</v>
      </c>
    </row>
    <row r="46" spans="1:7" ht="11.25" customHeight="1">
      <c r="A46" s="56"/>
      <c r="B46" s="44"/>
      <c r="C46" s="45"/>
      <c r="D46" s="46"/>
      <c r="E46" s="47"/>
      <c r="F46" s="48"/>
      <c r="G46" s="49"/>
    </row>
    <row r="47" spans="1:7" ht="15">
      <c r="A47" s="56"/>
      <c r="B47" s="44"/>
      <c r="C47" s="45"/>
      <c r="D47" s="46"/>
      <c r="E47" s="47"/>
      <c r="F47" s="48"/>
      <c r="G47" s="49"/>
    </row>
    <row r="48" spans="1:7" ht="15.75">
      <c r="A48" s="77"/>
      <c r="B48" s="78" t="s">
        <v>38</v>
      </c>
      <c r="C48" s="79"/>
      <c r="D48" s="80"/>
      <c r="E48" s="77"/>
      <c r="F48" s="77"/>
      <c r="G48" s="77"/>
    </row>
    <row r="49" spans="1:7" ht="15">
      <c r="A49" s="27"/>
      <c r="B49" s="68"/>
      <c r="C49" s="58"/>
      <c r="D49" s="59"/>
      <c r="E49" s="60"/>
      <c r="F49" s="61"/>
      <c r="G49" s="62"/>
    </row>
    <row r="50" spans="1:7" ht="38.25">
      <c r="A50" s="27"/>
      <c r="B50" s="35" t="str">
        <f>+B7</f>
        <v>Construcción del Primer Complejo Creativo de Ciudad Creativa Digital (fachadas sur, oriente y poniente) de la Torre "B", en el municipio de Guadalajara, Jalisco. Segunda Etapa.</v>
      </c>
      <c r="C50" s="36"/>
      <c r="D50" s="36"/>
      <c r="E50" s="36"/>
      <c r="F50" s="36"/>
      <c r="G50" s="37">
        <f>G17</f>
        <v>0</v>
      </c>
    </row>
    <row r="51" spans="1:7" ht="15">
      <c r="A51" s="38" t="str">
        <f>A19</f>
        <v>A</v>
      </c>
      <c r="B51" s="39" t="str">
        <f>+VLOOKUP($A51,$A$17:$G$47,2,0)</f>
        <v>FACHADA SUR</v>
      </c>
      <c r="C51" s="40"/>
      <c r="D51" s="41"/>
      <c r="E51" s="42"/>
      <c r="F51" s="42"/>
      <c r="G51" s="63">
        <f>+VLOOKUP($A51,$A$17:$G$47,7,0)</f>
        <v>0</v>
      </c>
    </row>
    <row r="52" spans="1:7" ht="15">
      <c r="A52" s="50" t="str">
        <f>A20</f>
        <v>A1</v>
      </c>
      <c r="B52" s="51" t="str">
        <f>+VLOOKUP($A52,$A$17:$G$47,2,0)</f>
        <v>CEMPANEL</v>
      </c>
      <c r="C52" s="52"/>
      <c r="D52" s="53"/>
      <c r="E52" s="53"/>
      <c r="F52" s="48"/>
      <c r="G52" s="54">
        <f>+VLOOKUP($A52,$A$17:$G$47,7,0)</f>
        <v>0</v>
      </c>
    </row>
    <row r="53" spans="1:7" ht="15">
      <c r="A53" s="50" t="str">
        <f>A25</f>
        <v>A2</v>
      </c>
      <c r="B53" s="51" t="str">
        <f>+VLOOKUP($A53,$A$17:$G$47,2,0)</f>
        <v xml:space="preserve">ALUMINIO Y CRISTALES </v>
      </c>
      <c r="C53" s="52"/>
      <c r="D53" s="53"/>
      <c r="E53" s="53"/>
      <c r="F53" s="48"/>
      <c r="G53" s="54">
        <f>+VLOOKUP($A53,$A$17:$G$47,7,0)</f>
        <v>0</v>
      </c>
    </row>
    <row r="54" spans="1:7" ht="15">
      <c r="A54" s="38" t="str">
        <f>A28</f>
        <v>B</v>
      </c>
      <c r="B54" s="39" t="str">
        <f>+VLOOKUP($A54,$A$17:$G$47,2,0)</f>
        <v>FACHADA ORIENTE</v>
      </c>
      <c r="C54" s="40"/>
      <c r="D54" s="41"/>
      <c r="E54" s="42"/>
      <c r="F54" s="42"/>
      <c r="G54" s="37">
        <f>+VLOOKUP($A54,$A$17:$G$47,7,0)</f>
        <v>0</v>
      </c>
    </row>
    <row r="55" spans="1:7" ht="15">
      <c r="A55" s="50" t="str">
        <f>A29</f>
        <v>B1</v>
      </c>
      <c r="B55" s="51" t="str">
        <f t="shared" si="5" ref="B55:B58">+VLOOKUP($A55,$A$17:$G$47,2,0)</f>
        <v>CEMPANEL</v>
      </c>
      <c r="C55" s="52"/>
      <c r="D55" s="53"/>
      <c r="E55" s="53"/>
      <c r="F55" s="48"/>
      <c r="G55" s="54">
        <f t="shared" si="6" ref="G55:G59">+VLOOKUP($A55,$A$17:$G$47,7,0)</f>
        <v>0</v>
      </c>
    </row>
    <row r="56" spans="1:7" ht="15">
      <c r="A56" s="50" t="str">
        <f>A34</f>
        <v>B2</v>
      </c>
      <c r="B56" s="51" t="str">
        <f t="shared" si="5"/>
        <v>ALUMINIO Y CRISTALES</v>
      </c>
      <c r="C56" s="52"/>
      <c r="D56" s="53"/>
      <c r="E56" s="53"/>
      <c r="F56" s="48"/>
      <c r="G56" s="54">
        <f t="shared" si="6"/>
        <v>0</v>
      </c>
    </row>
    <row r="57" spans="1:7" ht="15">
      <c r="A57" s="38" t="str">
        <f>A37</f>
        <v>C</v>
      </c>
      <c r="B57" s="39" t="str">
        <f t="shared" si="5"/>
        <v>FACHADA PONIENTE</v>
      </c>
      <c r="C57" s="40"/>
      <c r="D57" s="41"/>
      <c r="E57" s="42"/>
      <c r="F57" s="42"/>
      <c r="G57" s="37">
        <f t="shared" si="6"/>
        <v>0</v>
      </c>
    </row>
    <row r="58" spans="1:7" ht="15">
      <c r="A58" s="50" t="str">
        <f>A38</f>
        <v>C1</v>
      </c>
      <c r="B58" s="51" t="str">
        <f t="shared" si="5"/>
        <v>CEMPANEL</v>
      </c>
      <c r="C58" s="52"/>
      <c r="D58" s="53"/>
      <c r="E58" s="53"/>
      <c r="F58" s="48"/>
      <c r="G58" s="54">
        <f t="shared" si="6"/>
        <v>0</v>
      </c>
    </row>
    <row r="59" spans="1:7" ht="15">
      <c r="A59" s="50" t="str">
        <f>A43</f>
        <v>C2</v>
      </c>
      <c r="B59" s="51" t="str">
        <f>+VLOOKUP($A59,$A$17:$G$47,2,0)</f>
        <v>ALUMINIO Y CRISTALES</v>
      </c>
      <c r="C59" s="52"/>
      <c r="D59" s="53"/>
      <c r="E59" s="53"/>
      <c r="F59" s="48"/>
      <c r="G59" s="54">
        <f t="shared" si="6"/>
        <v>0</v>
      </c>
    </row>
    <row r="60" spans="1:7" ht="15">
      <c r="A60" s="69"/>
      <c r="B60" s="70"/>
      <c r="C60" s="40"/>
      <c r="D60" s="41"/>
      <c r="E60" s="42"/>
      <c r="F60" s="42"/>
      <c r="G60" s="55"/>
    </row>
    <row r="61" spans="1:7" ht="15">
      <c r="A61" s="69"/>
      <c r="B61" s="70"/>
      <c r="C61" s="40"/>
      <c r="D61" s="41"/>
      <c r="E61" s="42"/>
      <c r="F61" s="42"/>
      <c r="G61" s="55"/>
    </row>
    <row r="62" spans="1:7" ht="15">
      <c r="A62" s="69"/>
      <c r="B62" s="70"/>
      <c r="C62" s="40"/>
      <c r="D62" s="41"/>
      <c r="E62" s="42"/>
      <c r="F62" s="42"/>
      <c r="G62" s="55"/>
    </row>
    <row r="63" spans="1:7" ht="15">
      <c r="A63" s="69"/>
      <c r="B63" s="70"/>
      <c r="C63" s="40"/>
      <c r="D63" s="41"/>
      <c r="E63" s="42"/>
      <c r="F63" s="42"/>
      <c r="G63" s="55"/>
    </row>
    <row r="64" spans="1:7" ht="15">
      <c r="A64" s="69"/>
      <c r="B64" s="70"/>
      <c r="C64" s="40"/>
      <c r="D64" s="41"/>
      <c r="E64" s="42"/>
      <c r="F64" s="42"/>
      <c r="G64" s="55"/>
    </row>
    <row r="65" spans="1:7" ht="15">
      <c r="A65" s="69"/>
      <c r="B65" s="70"/>
      <c r="C65" s="40"/>
      <c r="D65" s="41"/>
      <c r="E65" s="42"/>
      <c r="F65" s="42"/>
      <c r="G65" s="55"/>
    </row>
    <row r="66" spans="1:7" ht="15">
      <c r="A66" s="69"/>
      <c r="B66" s="70"/>
      <c r="C66" s="40"/>
      <c r="D66" s="41"/>
      <c r="E66" s="42"/>
      <c r="F66" s="42"/>
      <c r="G66" s="55"/>
    </row>
    <row r="67" spans="1:7" ht="15">
      <c r="A67" s="69"/>
      <c r="B67" s="70"/>
      <c r="C67" s="40"/>
      <c r="D67" s="41"/>
      <c r="E67" s="42"/>
      <c r="F67" s="42"/>
      <c r="G67" s="55"/>
    </row>
    <row r="68" spans="1:7" ht="15">
      <c r="A68" s="69"/>
      <c r="B68" s="70"/>
      <c r="C68" s="40"/>
      <c r="D68" s="41"/>
      <c r="E68" s="42"/>
      <c r="F68" s="42"/>
      <c r="G68" s="55"/>
    </row>
    <row r="69" spans="1:7" ht="15">
      <c r="A69" s="71"/>
      <c r="B69" s="39"/>
      <c r="C69" s="64"/>
      <c r="D69" s="65"/>
      <c r="E69" s="66"/>
      <c r="F69" s="66"/>
      <c r="G69" s="57"/>
    </row>
    <row r="70" spans="1:7" ht="15">
      <c r="A70" s="71"/>
      <c r="B70" s="39"/>
      <c r="C70" s="64"/>
      <c r="D70" s="65"/>
      <c r="E70" s="66"/>
      <c r="F70" s="66"/>
      <c r="G70" s="57"/>
    </row>
    <row r="71" spans="1:7" ht="15">
      <c r="A71" s="69"/>
      <c r="B71" s="70"/>
      <c r="C71" s="40"/>
      <c r="D71" s="41"/>
      <c r="E71" s="42"/>
      <c r="F71" s="42"/>
      <c r="G71" s="55"/>
    </row>
    <row r="72" spans="1:7" ht="15">
      <c r="A72" s="38"/>
      <c r="B72" s="39"/>
      <c r="C72" s="40"/>
      <c r="D72" s="41"/>
      <c r="E72" s="60"/>
      <c r="F72" s="42"/>
      <c r="G72" s="67"/>
    </row>
    <row r="73" spans="1:7" ht="15" customHeight="1">
      <c r="A73" s="38"/>
      <c r="B73" s="39"/>
      <c r="C73" s="40"/>
      <c r="D73" s="41"/>
      <c r="E73" s="60"/>
      <c r="F73" s="42"/>
      <c r="G73" s="67"/>
    </row>
    <row r="74" spans="1:7" ht="15">
      <c r="A74" s="38"/>
      <c r="B74" s="39"/>
      <c r="C74" s="40"/>
      <c r="D74" s="41"/>
      <c r="E74" s="60"/>
      <c r="F74" s="42"/>
      <c r="G74" s="67"/>
    </row>
    <row r="75" spans="1:7" ht="15">
      <c r="A75" s="91" t="s">
        <v>39</v>
      </c>
      <c r="B75" s="91"/>
      <c r="C75" s="91"/>
      <c r="D75" s="91"/>
      <c r="E75" s="91"/>
      <c r="F75" s="75" t="s">
        <v>40</v>
      </c>
      <c r="G75" s="76">
        <f>+G50</f>
        <v>0</v>
      </c>
    </row>
    <row r="76" spans="1:7" ht="15">
      <c r="A76" s="91" t="str">
        <f>+numtext(G77)</f>
        <v>CERO PESOS 00/100 M.N.</v>
      </c>
      <c r="B76" s="91"/>
      <c r="C76" s="91"/>
      <c r="D76" s="91"/>
      <c r="E76" s="91"/>
      <c r="F76" s="75" t="s">
        <v>41</v>
      </c>
      <c r="G76" s="76">
        <f>ROUND(G75*0.16,2)</f>
        <v>0</v>
      </c>
    </row>
    <row r="77" spans="1:7" ht="15">
      <c r="A77" s="4"/>
      <c r="B77" s="4"/>
      <c r="C77" s="4"/>
      <c r="D77" s="4"/>
      <c r="E77" s="4"/>
      <c r="F77" s="75" t="s">
        <v>42</v>
      </c>
      <c r="G77" s="76">
        <f>+G75+G76</f>
        <v>0</v>
      </c>
    </row>
  </sheetData>
  <autoFilter ref="A16:G77"/>
  <mergeCells count="15">
    <mergeCell ref="C1:F1"/>
    <mergeCell ref="C3:F5"/>
    <mergeCell ref="B4:B5"/>
    <mergeCell ref="C6:E6"/>
    <mergeCell ref="B7:B9"/>
    <mergeCell ref="C7:E7"/>
    <mergeCell ref="C8:E8"/>
    <mergeCell ref="C9:E9"/>
    <mergeCell ref="A76:E76"/>
    <mergeCell ref="C10:F10"/>
    <mergeCell ref="B11:B12"/>
    <mergeCell ref="C11:F12"/>
    <mergeCell ref="G11:G12"/>
    <mergeCell ref="A14:G14"/>
    <mergeCell ref="A75:E75"/>
  </mergeCells>
  <conditionalFormatting sqref="A60:A63">
    <cfRule type="duplicateValues" priority="27" dxfId="33"/>
  </conditionalFormatting>
  <conditionalFormatting sqref="A68">
    <cfRule type="duplicateValues" priority="75" dxfId="33"/>
  </conditionalFormatting>
  <conditionalFormatting sqref="A69">
    <cfRule type="duplicateValues" priority="422" dxfId="33"/>
  </conditionalFormatting>
  <conditionalFormatting sqref="A70">
    <cfRule type="duplicateValues" priority="416" dxfId="33"/>
  </conditionalFormatting>
  <conditionalFormatting sqref="A71">
    <cfRule type="duplicateValues" priority="71" dxfId="33"/>
  </conditionalFormatting>
  <conditionalFormatting sqref="B60:B63">
    <cfRule type="duplicateValues" priority="28" dxfId="33"/>
  </conditionalFormatting>
  <conditionalFormatting sqref="B68">
    <cfRule type="duplicateValues" priority="76" dxfId="33"/>
  </conditionalFormatting>
  <conditionalFormatting sqref="B71">
    <cfRule type="duplicateValues" priority="72" dxfId="33"/>
  </conditionalFormatting>
  <conditionalFormatting sqref="F17:F19 F22:F24 F26:F28 F31:F33 F35:F37 F40:F42 F44:F47">
    <cfRule type="containsText" priority="33" dxfId="25" operator="containsText" text="CERO">
      <formula>NOT(ISERROR(SEARCH("CERO",F17)))</formula>
    </cfRule>
  </conditionalFormatting>
  <conditionalFormatting sqref="A64:A67">
    <cfRule type="duplicateValues" priority="537" dxfId="33"/>
  </conditionalFormatting>
  <conditionalFormatting sqref="B64:B67">
    <cfRule type="duplicateValues" priority="538" dxfId="33"/>
  </conditionalFormatting>
  <conditionalFormatting sqref="F21">
    <cfRule type="containsText" priority="23" dxfId="25" operator="containsText" text="CERO">
      <formula>NOT(ISERROR(SEARCH("CERO",F21)))</formula>
    </cfRule>
  </conditionalFormatting>
  <conditionalFormatting sqref="A20:B20">
    <cfRule type="duplicateValues" priority="22" dxfId="33"/>
  </conditionalFormatting>
  <conditionalFormatting sqref="F20">
    <cfRule type="containsText" priority="21" dxfId="25" operator="containsText" text="CERO">
      <formula>NOT(ISERROR(SEARCH("CERO",F20)))</formula>
    </cfRule>
  </conditionalFormatting>
  <conditionalFormatting sqref="A25:B25">
    <cfRule type="duplicateValues" priority="20" dxfId="33"/>
  </conditionalFormatting>
  <conditionalFormatting sqref="F25">
    <cfRule type="containsText" priority="19" dxfId="25" operator="containsText" text="CERO">
      <formula>NOT(ISERROR(SEARCH("CERO",F25)))</formula>
    </cfRule>
  </conditionalFormatting>
  <conditionalFormatting sqref="F30">
    <cfRule type="containsText" priority="18" dxfId="25" operator="containsText" text="CERO">
      <formula>NOT(ISERROR(SEARCH("CERO",F30)))</formula>
    </cfRule>
  </conditionalFormatting>
  <conditionalFormatting sqref="A29:B29">
    <cfRule type="duplicateValues" priority="17" dxfId="33"/>
  </conditionalFormatting>
  <conditionalFormatting sqref="F29">
    <cfRule type="containsText" priority="16" dxfId="25" operator="containsText" text="CERO">
      <formula>NOT(ISERROR(SEARCH("CERO",F29)))</formula>
    </cfRule>
  </conditionalFormatting>
  <conditionalFormatting sqref="A34:B34">
    <cfRule type="duplicateValues" priority="15" dxfId="33"/>
  </conditionalFormatting>
  <conditionalFormatting sqref="F34">
    <cfRule type="containsText" priority="14" dxfId="25" operator="containsText" text="CERO">
      <formula>NOT(ISERROR(SEARCH("CERO",F34)))</formula>
    </cfRule>
  </conditionalFormatting>
  <conditionalFormatting sqref="F39">
    <cfRule type="containsText" priority="13" dxfId="25" operator="containsText" text="CERO">
      <formula>NOT(ISERROR(SEARCH("CERO",F39)))</formula>
    </cfRule>
  </conditionalFormatting>
  <conditionalFormatting sqref="A38:B38">
    <cfRule type="duplicateValues" priority="12" dxfId="33"/>
  </conditionalFormatting>
  <conditionalFormatting sqref="F38">
    <cfRule type="containsText" priority="11" dxfId="25" operator="containsText" text="CERO">
      <formula>NOT(ISERROR(SEARCH("CERO",F38)))</formula>
    </cfRule>
  </conditionalFormatting>
  <conditionalFormatting sqref="A43:B43">
    <cfRule type="duplicateValues" priority="10" dxfId="33"/>
  </conditionalFormatting>
  <conditionalFormatting sqref="F43">
    <cfRule type="containsText" priority="9" dxfId="25" operator="containsText" text="CERO">
      <formula>NOT(ISERROR(SEARCH("CERO",F43)))</formula>
    </cfRule>
  </conditionalFormatting>
  <conditionalFormatting sqref="A52:B53">
    <cfRule type="duplicateValues" priority="8" dxfId="33"/>
  </conditionalFormatting>
  <conditionalFormatting sqref="F52:F53">
    <cfRule type="containsText" priority="7" dxfId="25" operator="containsText" text="CERO">
      <formula>NOT(ISERROR(SEARCH("CERO",F52)))</formula>
    </cfRule>
  </conditionalFormatting>
  <conditionalFormatting sqref="A55:B56">
    <cfRule type="duplicateValues" priority="6" dxfId="33"/>
  </conditionalFormatting>
  <conditionalFormatting sqref="F55:F56">
    <cfRule type="containsText" priority="5" dxfId="25" operator="containsText" text="CERO">
      <formula>NOT(ISERROR(SEARCH("CERO",F55)))</formula>
    </cfRule>
  </conditionalFormatting>
  <conditionalFormatting sqref="A58:B59">
    <cfRule type="duplicateValues" priority="4" dxfId="33"/>
  </conditionalFormatting>
  <conditionalFormatting sqref="F58:F59">
    <cfRule type="containsText" priority="3" dxfId="25" operator="containsText" text="CERO">
      <formula>NOT(ISERROR(SEARCH("CERO",F58)))</formula>
    </cfRule>
  </conditionalFormatting>
  <conditionalFormatting sqref="F54">
    <cfRule type="containsText" priority="2" dxfId="25" operator="containsText" text="CERO">
      <formula>NOT(ISERROR(SEARCH("CERO",F54)))</formula>
    </cfRule>
  </conditionalFormatting>
  <conditionalFormatting sqref="F57">
    <cfRule type="containsText" priority="1" dxfId="25" operator="containsText" text="CERO">
      <formula>NOT(ISERROR(SEARCH("CERO",F57)))</formula>
    </cfRule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1" r:id="rId2"/>
  <headerFooter>
    <oddFooter>&amp;CPágina &amp;P de &amp;N</oddFooter>
  </headerFooter>
  <rowBreaks count="2" manualBreakCount="2">
    <brk id="24" max="6" man="1"/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ZALDIVAR.</cp:lastModifiedBy>
  <cp:lastPrinted>2026-08-18T19:32:43Z</cp:lastPrinted>
  <dcterms:created xsi:type="dcterms:W3CDTF">2020-01-21T15:53:00Z</dcterms:created>
  <dcterms:modified xsi:type="dcterms:W3CDTF">2026-08-18T19:56:57Z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