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36-2026\"/>
    </mc:Choice>
  </mc:AlternateContent>
  <bookViews>
    <workbookView xWindow="-98" yWindow="-98" windowWidth="21795" windowHeight="12975" tabRatio="500" activeTab="0"/>
  </bookViews>
  <sheets>
    <sheet name="CATALOGO" sheetId="3" r:id="rId3"/>
  </sheets>
  <definedNames>
    <definedName name="_xlnm._FilterDatabase" localSheetId="0" hidden="1">CATALOGO!$C$16:$I$115</definedName>
    <definedName name="area">#REF!</definedName>
    <definedName name="_xlnm.Print_Area" localSheetId="0">CATALOGO!$C$1:$I$149</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<sst xmlns="http://schemas.openxmlformats.org/spreadsheetml/2006/main" count="321" uniqueCount="220">
  <si>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</si>
  <si>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</si>
  <si>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</si>
  <si>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</si>
  <si>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</si>
  <si>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</si>
  <si>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</si>
  <si>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</si>
  <si>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</si>
  <si>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</si>
  <si>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</si>
  <si>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</si>
  <si>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</si>
  <si>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</si>
  <si>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</si>
  <si>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</si>
  <si>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</si>
  <si>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</si>
  <si>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</si>
  <si>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</si>
  <si>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</si>
  <si>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PZA</t>
  </si>
  <si>
    <t>M2</t>
  </si>
  <si>
    <t>M</t>
  </si>
  <si>
    <t>RESUMEN DE PARTIDAS</t>
  </si>
  <si>
    <t>IMPORTE CON LETRA (IVA INCLUIDO)</t>
  </si>
  <si>
    <t>SUBTOTAL M. N.</t>
  </si>
  <si>
    <t>IVA M. N.</t>
  </si>
  <si>
    <t>TOTAL M. N.</t>
  </si>
  <si>
    <t>SIOP-001</t>
  </si>
  <si>
    <t>A1</t>
  </si>
  <si>
    <t>A2</t>
  </si>
  <si>
    <t>A3</t>
  </si>
  <si>
    <t>A4</t>
  </si>
  <si>
    <t>SIOP-E-IV-OB-LP-0712-2026</t>
  </si>
  <si>
    <t>Construcción de entorno y andadores para puente peatonal ubicado sobre la carretera Ocotlán - Jamay, entre el Río Santiago y la Av. Francisco Zarco, en el municipio de Ocotlán, Jalisco.</t>
  </si>
  <si>
    <t>BANQUETAS</t>
  </si>
  <si>
    <t>ENTORNO Y ANDADORES</t>
  </si>
  <si>
    <t>A1.1</t>
  </si>
  <si>
    <t>PRELIMINARES</t>
  </si>
  <si>
    <t>TRAZO Y NIVELACIÓN CON EQUIPO TOPOGRAFICO DEL TERRENO ESTABLECIENDO EJES Y REFERENCIAS Y BANCOS DE NIVEL, INCLUYE: CRUCETAS, ESTACAS, HILOS, MARCAS Y TRAZOS CON CALHIDRA, MANO DE OBRA, EQUIPO Y HERRAMEINTA.</t>
  </si>
  <si>
    <t>DEMOLICIÓN POR CUALQUIER MEDIO DE GUARNICIÓN, INCLUYE: RETIRO DEL MATERIAL A BANCO DE OBRA INDICADO POR SUPERVISIÓN, ABUNDAMIENTO, MANO DE OBRA, EQUIPO Y HERRAMIENTA.</t>
  </si>
  <si>
    <t>M3</t>
  </si>
  <si>
    <t>DEMOLICIÓN  DE DE PAVIMENTO EXISTENTE, CONCRETO, ASFALTO, EMPEDDRADO, ZAMPEADO ETC., INCLUYE: RETIRO DEL MATERIAL A BANCO DE OBRA INDICADO POR SUPERVISIÓN, MANO DE OBRA, EQUIPO Y HERRAMIENTA.</t>
  </si>
  <si>
    <t>DEMOLICIÓN DE BASE CIMIENTO PARA POSTE DE ALUMBRADO PUBLICO DE MEDIDAS 40X40X1.20 M, INCLUYE: MANO DE OBRA EQUIPO Y HERRAMIENTA, ASÍ COMO TODO LO QUE SE REQUIERA PARA LA CORRECTA EJECUCIÓN DE ESTE CONCEPTO DE TRABAJO, P.U.O.T.</t>
  </si>
  <si>
    <t>DEMOLICIÓN DE REGISTRO DE CONCRETO O MAMPOSTERIA CON DIMENSIONES DE 40X40X60CM, CON TAPA DE CONCRETO Y MARCO Y CONTRAMARCO, CON ROMPEDOR MANUAL,  INCLUYE: EQUIPO, MANO DE OBRA, HERRAMIENTA, Y TODO LO NECESARIO PARA SU CORRECTA EJECUCION.</t>
  </si>
  <si>
    <t>DESMONTAJE DE ESTRUCTURA POSTES DE LUMINARIAS 12 M EXISTENTES SIN RECUPERACIÓN, INCLUYE: MANO DE OBRA, GRÚA, EXCAVACIONES, ACARREOS, EQUIPO Y HERRAMIENTA PARA SU CORRECTA EJECUCIÓN.</t>
  </si>
  <si>
    <t>DESMANTELAMIENTO, CORTE, RETIRO, DESARMADO Y TRASLADO DE SEÑALAMIENTO EN MAL ESTADO, SEÑAL BAJA DE 1 POSTE, EXISTENTE, INCLUYE: CORTES DE TORNILLERIA OXIDADA Y CAPADA, SEÑALAMIENTO PREVENTIVO EN AMBAS ACERAS DEL CAMINO DURANTE LA EJECUCION DE LOS TRABAJOS  CON BANDEREROS DEBIDAMENTE UNIFORMADOS Y DISPOSITIVOS DE SEGURIDAD PREVIO A LA ZONA DE LOS TRABAJOS Y EN LAS ZONA DE LOS TRABAJOS</t>
  </si>
  <si>
    <t>REUBICACION DE POSTE DE CONCRETO DE HASTA 9.00 M DE ALTURA HASTA 100 M DE DISTANCIA. INCLUYE: EXCAVACION PARA DESCUBRIR CIMENTACIÓN, DESCONEXION DE POSTE, GRUA Y CANASTILLA, TRASLADO Y RESGUARDO, MANO DE OBRA, EQUIPO Y HERRAMIENTA.</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</si>
  <si>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</si>
  <si>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</si>
  <si>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M3/KM</t>
  </si>
  <si>
    <t xml:space="preserve">OBRA CIVIL </t>
  </si>
  <si>
    <t>EXCAVACIÓN POR MEDIOS MANUALES DE 0 A 2 M DE PROFUNDIDAD. EN SECO, INCLUYE: AFINE DE TALUDES Y FONDO, HERRAMIENTAS, MAQUINARIA Y MANO DE OBRA.</t>
  </si>
  <si>
    <t>AFINE Y CONFORMACIÓN DE TERRENO NATURAL COMPACTADO EN CAPAS NO MAYORES DE 20 CM DE ESPESOR CON EQUIPO DE IMPACTO, INCLUYE: CONFORMACIÓN, MANO DE OBRA, EQUIPO Y HERRAMIENTA.</t>
  </si>
  <si>
    <t>RELLENO EN CEPAS O MESETAS CON MATERIAL DE BANCO COMPACTADO AL 90% PROCTOR CON COMPACTADOR DE IMPACTO, EN CAPAS NO MAYORES DE 20 CM., INCLUYE: INCORPORACIÓN DE AGUA NECESARIA, MANO DE OBRA, EQUIPO Y HERRAMIENTA.</t>
  </si>
  <si>
    <t>FILTRO DE GRAVA EXENTO DE FINOS CON UN TAMAÑO DE 1/2" A 3/4", INCLUYE: SUMINISTRO DE MATERIALES, EXTENDIDO DE MATERIAL, HOMOGENIZADO, MANO DE OBRA, EQUIPO Y HERRAMIENTA.</t>
  </si>
  <si>
    <t>BANQUETA PEATONAL DE 10 CM DE ESPESOR A BASE DE CONCRETO PREMEZCLADO F'C=200 KG/CM2, CON AGREGADO DE 3/8, A 14 DIAS, REFORZADA CON MALLA ELECTROSOLDADA 6-6/10-10, ACABADO LAVADO, INCLUYE: CIMBRA, DESCIMBRA, COLADO, CURADO, MATERIALES, MANO DE OBRA, EQUIPO Y HERRAMIENTA.</t>
  </si>
  <si>
    <t>CORTE CON DISCO DE DIAMANTE HASTA 1/3 DE ESPESOR DE LA LOSA Y HASTA 3 MM DE ANCHO. INCLUYE: EQUIPO, PREPARACIONES Y MANO DE OBRA. (NORMA S.C.T. N-CSV-CAR-2-02-005/02)</t>
  </si>
  <si>
    <t>SUMINISTRO Y COLOCACIÓN DE RELLENO FLUIDO F'C= 50 KG/CM2 03 DÍAS REV 16, ESPESOR DE ACUERDO A PROYECTO INCLUYE: TENDIDO, COLADO, VIBRADO, CIMBRA EN FRONTERAS, MANO DE OBRA, EQUIPO Y HERRAMIENTA</t>
  </si>
  <si>
    <t>SUMINISTRO E INSTALACION DE ADOQUIN PEATONAL 40X15X6CMS COLOR NEGRO MCA NAPRESA O SIMILAR ASENTADO CON PEGADURO JUNTEADO CON ARENA. INCLUYE: SUMINISTRO, MANO DE OBRA, FLETES, DESCARGA, ACARREOS, RECORTES, DESPERDICIOS Y LO NECESARIO PARA SU CORRECTA INSTALACION</t>
  </si>
  <si>
    <t>SUMINISTRO Y COLOCACIÓN DE HUELLA PODOTÁCTIL DE ADVERTENCIA DE CONCRETO VIBROPRENSADO COLOR GRIS OSCURO DE 40X40 Y 5.0 CMS DE ESPESOR, BOTONES DE ADVERTENCIA EN RELIEVE DE 1" DE DIÁMETRO Y 5 MM DE ALTURA, INCLUYE: MATERIAL MANO DE OBRA.</t>
  </si>
  <si>
    <t>SUMINISTRO Y COLOCACIÓN DE BOLARDO FIJO CON CORTE DE LOGOTIPO "JALISCO" EN LÁMINA DE ACERO INOXIDABLE EN CABEZAL, GRABADO EN PLACA METALICA SUPERIOR, FABRICADO CON TUBO DE 6" CEDULA 30 CON MUESCA DE 5MM DE 2" DE ANCHO, PINTADO EN GRIS MARTILLO 312-06 MARCA COMEX, CON DIMENSIONES DE 15 CM DE DIÁMETRO Y 105 CM DE ALTO, ANCLAJE CON DADO DE CONCRETO F'C=150 KG/CM2 DE 40 X 40 X 50 CM, INCLUYE: EL SUMINISTRO Y COLOCACIÓN DEL BOLARDO, LA LIMPIEZA FINAL AL CONCLUIR EL TRABAJO, HERRAMIENTA, EQUIPO, MANO DE OBRA Y TODO LO NECESARIO PARA SU CORRECTA EJECUCIÓN. P.U.O.T.</t>
  </si>
  <si>
    <t>GUARNICIONES</t>
  </si>
  <si>
    <t>GUARNICION TIPO "I" DE CONCRETO PREMEZCLADO DE F'C=200 KG/CM2 CON AGREGADO DE 3/8", EN SECCIÓN DE 40X40 CM, ACABADO LAVADO EN CORONA Y LATERAL EXPUESTO (15 CM), CHAFLÁN A LO LARGO DE TODA LA ARISTA, CORTES CON DISCO EN CORONA Y PERALTE @ 3.20 O SEGÚN MODULACIÓN DE LOSAS, INCLUYE: MATERIALES, HERRAMIENTA, EQUIPO, CORTES, DESPERDICOS, ACARREOS, CIMBRADO, DESCIMBRADO, CURADO, COLADO, VIBRADO, JUNTA FRIA Y MANO DE OBRA.</t>
  </si>
  <si>
    <t>GUARNICION DE CONCRETO PREMEZCLADO TIPO L CON CONCRETO F'C=250 KG/CM2 TMA 19MM RN CON CIMBRA METALICA, EN SECCION DE 45 CM DE BASE Y 32 CM DE ALTURA, MAS CORONA DE 12CM A 15 CM Y 15 CM DE ALTURA, INCLUYE MATERIALES, DESPERDICIOS, CIMBRA, DESCIMBRA, JUNTA FRIA, CURADO, MANO DE OBRA, EQUIPO Y HERRAMIENTA.</t>
  </si>
  <si>
    <t xml:space="preserve">APROCHES </t>
  </si>
  <si>
    <t>CONFORMACION Y COMPACTACION DEL TERRENO NATURAL AL FONDO DE LA EXCAVACION POR MEDIOS MECÁNICOS, DE 20 CM. DE ESPESOR, COMPACTADO AL 90% DE SU  P.V.S.M., INCLUYE: AGUA, ESCARIFICADO Y COMPACTADO. (NORMA S.C.T. N-CTR-CAR-1-01-009/16), P.U.O.T.</t>
  </si>
  <si>
    <t>SUB-RASANTE CON MATERIAL DE BANCO EN PROPORCIÓN EN CAPAS NO MAYORES DE 20 CM DE ESPESOR COMPACTADO AL 100% PROCTOR DE SU P.V.S.M., INCLUYE: SUMINISTRO  DE MATERIALES, EXTENDIDO DE MATERIAL, INCORPORACIÓN DE AGUA, HOMOGENIZADO, MANO DE OBRA, EQUIPO Y HERRAMIENTA. (NORMA N-CTR-CAR-1-01-009/16).</t>
  </si>
  <si>
    <t>BASE HIDRAULICA DE 100% PRODUCTO DE TRITURACION, EN CAPAS NO MAYORES DE 20 CM. DE ESPESOR COMPACTADA AL 95% PROCTOR DE SU P.V.S.M., INCLUYE: MATERIALES, AGUA, MANO DE OBRA, EQUIPO PARA MEZCLADO DE MATERIALES, EXTENDIDO, CONFORMACIÓN, COMPACTACIÓN Y DESPERDICIOS. (N·CMT·4·02·002/16).</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</si>
  <si>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</si>
  <si>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APROCHES A BASE DE MEZCLA ASFÁLTICA EN CALIENTE, CONSIDERANDO LA DELIMITACIÓN DEL ÁREA, LIMPIEZA Y RETIRO DE RESIDUOS, INCLUYE SUMINISTRO, TENDIDO Y COMPACTACIÓN DE LA MEZCLA ASFÁLTICA EN CALIENTE. TRABAJOS DIURNOS Y NOCTURNOS.</t>
  </si>
  <si>
    <t xml:space="preserve">MURO DE CONTENCION </t>
  </si>
  <si>
    <t>TRAZO Y NIVELACIÓN CON EQUIPO TOPOGRÁFICO PARA LÍNEAS HIDROSANITARIAS, ESTABLECIENDO EJES, REFERENCIAS Y BANCOS DE NIVEL, INCLUYE: CRUCETAS, ESTACAS, HILOS, MARCAS Y TRAZOS CON CALHIDRA, MANO DE OBRA, EQUIPO Y HERRAMIENTA.</t>
  </si>
  <si>
    <t>EXCAVACIÓN PARA LINEA PRINCIPAL POR MEDIOS MECÁNICOS EN MATERIAL TIPO II, DE 0.00 A -2.00 M DE PROFUNDIDAD, INCLUYE: AFINE DE PISOS Y TALUDES, RETIRO DEL MATERIAL A BANCO DE OBRA INDICADO POR SUPERVISIÓN, MANO DE OBRA, EQUIPO Y HERRAMIENTA.</t>
  </si>
  <si>
    <t>PLANTILLA DE 5 CM DE ESPESOR DE CONCRETO HECHO EN OBRA DE F'C=150 KG/CM2, INCLUYE: PREPARACIÓN DE LA SUPERFICIE, NIVELACIÓN, MAESTREADO, COLADO, MANO DE OBRA, EQUIPO Y HERRAMIENTA.</t>
  </si>
  <si>
    <t>SUMINISTRO, COLOCACIÓN Y HABILITADO DE ACERO DE REFUERZO DE FY=4200, INCLUYE: MATERIALES, TRASLAPES, SILLETAS, HABILITADO, AMARRES, MANO DE OBRA, EQUIPO Y HERRAMIENTA.</t>
  </si>
  <si>
    <t>KG</t>
  </si>
  <si>
    <t>CIMBRA ACABADO COMÚN EN LOSAS A BASE DE MADERA DE PINO, INCLUYE: MATERIALES, ACARREOS, CORTES, HABILITADO, CIMBRADO, DESCIMBRA, MANO DE OBRA, EQUIPO Y HERRAMIENTA.</t>
  </si>
  <si>
    <t>CIMBRA ACABADO APARENTE EN ESTRUCTURA (MUROS Y LOSAS), CON CIMBRAPLAY DE 16 MM, INCLUYE: DESPERDICIO, HABILITADO, CIMBRADO Y DESCIMBRA, NIVELACIÓN, PLOMEO MATERIAL, MANO DE OBRA, HERRAMIENTA, ACARREO DEL MATERIAL DENTRO Y FUERA DE LA OBRA.</t>
  </si>
  <si>
    <t>SUMINISTRO Y COLOCACIÓN DE TUBO 2", INCLUYE: MANO DE OBRA, ACARREOS, HERRAMIENTA, DESPERDICIOS Y TODO LO NECESARIO PARA SU CORRECTA INSTALACIÓN.</t>
  </si>
  <si>
    <t>SUMINISTRO Y COLOCACIÓN DE CONCRETO PREMEZCLADO BOMBEABLE DE F'C=250 KG/CM2 T.M.A. 3/4" R.N., EN ESTRUCTURA Y LOSAS, INCLUYE: MATERIALES, BOMBEO, ACARREOS, COLADO, VIBRADO, CURADO MANO DE OBRA, EQUIPO Y HERRAMIENTA,</t>
  </si>
  <si>
    <t>SUMINISTRO Y COLOCACION DE CONCRETO LANZADO DE RESISTENCIA F´C = 350 KG/CM2 CON AGREGADO DE 3/8" , INCLUYE: ELABORACION DE JUNTAS PARA MODULACIONES A BASE CHAFLAN DE MADERA, MATERIALES, BOMBEO,  HERRAMIENTAS, CURADO, ACABADO PULIDO, DESPERDICIOS Y MANO DE OBRA.</t>
  </si>
  <si>
    <t>ESTAMPADO EN MURO DE CONCRETO DE LOGOTIPO SEGÚN LO INDIQUE SUPERVISIÓN (MI MACRO O GOBIERNO DE JALISCO) CON MEDIDAS DE 80 CENTÍMETROS X 40 CENTÍMETROS, CONSIDERANDO MOLDE DE MADERA MDF CORTADO CON LÁSER DE 6 MM DE ESPESOR, COLOCADO SOBRE CIMBRA APARENTE PARA MUROS DE CONCRETO, INCLUYE: CORTE LASER DE LOGOTIPO APROBADO POR SUPERVISIÓN, HABILITADO EN CIMBRA, CHULEO AL DESCIMBRAR, MATERIALES, ELEMENTOS DE FIJACIÓN, RETIRO Y MANO DE OBRA.</t>
  </si>
  <si>
    <t>MALLA GEOTEXTIL CON DENSIDAD DE 200 GR/M2, EN MUROS PARA RETENER FINOS, CONTEMPLANDO COLOCACIÓN POR MEDIOS MANUALES, INCLUYE: SUMINISTRO, CONSUMIBLES MENORES, MANO DE OBRA, EQUIPO Y HERRAMIENTA MENOR.</t>
  </si>
  <si>
    <t>ACARREO EN CAMIÓN A KILÓMETROS SUBSECUENTES DE MATERIAL PRODUCTO DE EXCAVACIÓN Y/O DEMOLICIÓN, INCLUYE: MANO DE OBRA, EQUIPO Y HERRAMIENTA, MEDIDO EN SECCIÓN DE PROYECTO. (NORMA S. C. T. N-CTR-CAR-1-01-013-00)</t>
  </si>
  <si>
    <t>SEÑALAMIENTO VIAL</t>
  </si>
  <si>
    <t>A3.1</t>
  </si>
  <si>
    <t>SEÑALAMIENTO HORIZONTAL</t>
  </si>
  <si>
    <t>SIOP-045</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</si>
  <si>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</si>
  <si>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SIOP-046</t>
  </si>
  <si>
    <t>SUMINISTRO Y APLICACIÓN DE RAYA CONTINUA O DISCONTINUA, SENCILLA EN COLOR BLANCA Y/O AMARILLA DE 15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</si>
  <si>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SIOP-047</t>
  </si>
  <si>
    <t>SUMINISTRO Y APLICACIÓN DE  PINTURA TERMOPLASTICA PARA LETRERO "VEL, "MÁX. 30, "MÁX. 40", "MAX. 50" Y/O "MÁX. 60" COLOR BLANCO PARA BALIZAMIENTO DE VIALIDADES, CON APLICACIÓN DE MICROESFERAS 800 GR./LT., INCLUYE: TRAZO, SEÑALAMIENTOS, MANO DE OBRA, PREPARACIÓN,  Y LIMPIEZA AL FINAL DE LA OBRA. (NORMA S.C.T. N-CTR-K-1-07-001/00)</t>
  </si>
  <si>
    <t>SIOP-048</t>
  </si>
  <si>
    <t>SUMINISTRO Y APLICACIÓN DE  PINTURA TERMOPLASTICA PARA LETRERO "CEDA EL PASO" COLOR BLANCO PARA BALIZAMIENTO DE VIALIDADES, CON APLICACIÓN DE MICROESFERAS 800 GR./LT., INCLUYE: TRAZO, SEÑALAMIENTOS, MANO DE OBRA, PREPARACIÓN,  Y LIMPIEZA AL FINAL DE LA OBRA. (NORMA S.C.T. N-CTR-K-1-07-001/00)</t>
  </si>
  <si>
    <t>SEÑALAMIENTO VERTICAL</t>
  </si>
  <si>
    <t xml:space="preserve">SUMINISTRO Y COLOCACIÓN DE SEÑAL DE 61 X 61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</si>
  <si>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 xml:space="preserve">SUMINISTRO Y COLOCACIÓN DE SEÑAL DE 71 X 71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</si>
  <si>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ALUMBRADO PUBLICO</t>
  </si>
  <si>
    <t xml:space="preserve">INFRAESTRUCTURA SUBTERRANEA </t>
  </si>
  <si>
    <t>TRAZO Y NIVELACION PARA LINEAS DE DRENAJE, AGUA POTABLE, ALUMBRADO O TELECOMUNICACIONES, CON APARATOS DE TOPOGRAFIA EN TERRENO SENSIBLEMENTE PLANO. UN TRAZO SOLAMENTE, INCLUYE: MANO DE OBRA, HERRAMIENTA, EQUIPO Y TODO LO NECESARIO PARA SU CORRECTA EJECUCIÓN. P.U.O.T.</t>
  </si>
  <si>
    <t>SUMINISTRO Y COLOCACION DE TUBO PAD RD-17 NARANJA, 2" POLIETILENO ALTA DENSIDAD. INCLUYE: MANO DE OBRA, ACARREOS, HERRAMIENTA, DESPERDICIOS, LIMPIEZA Y TODO LO NECESARIO PARA SU CORRECTA INSTALACION.</t>
  </si>
  <si>
    <t>SUMINISTRO Y COLOCACION DE TUBO PAD RD-17 NARANJA, 3" POLIETILENO ALTA DENSIDAD. INCLUYE: MANO DE OBRA, ACARREOS, HERRAMIENTA, DESPERDICIOS, LIMPIEZA Y TODO LO NECESARIO PARA SU CORRECTA INSTALACION.</t>
  </si>
  <si>
    <t>SUMINISTRO Y COLOCACION DE CINTA PLASTICA CON LETRERO DE PELIGRO (ROLLO). INCLUYE: MANO DE OBRA, ACARREOS, HERRAMIENTA, DESPERDICIOS, LIMPIEZA Y TODO LO NECESARIO PARA SU CORRECTA INSTALACION.</t>
  </si>
  <si>
    <t>SUMINISTRO E INSTALACIÓN DE REGISTRO PREFABRICADO DE CONCRETO PARA ALUMBRADO DE 40X40X60 CM CON TAPA, MARCO Y CONTRAMARCO GALVANIZADO, MARCA CENMEX O SIMILAR, INCLUYE: HERRAMIENTA, SUMINISTRO, FLETES, MANIOBRAS DE CARGA Y DESCARGA, EQUIPO Y MANO DE OBRA.</t>
  </si>
  <si>
    <t>SUMINISTRO Y COLOCACION DE BASE DE CONCRETO DE 0.40X0.40X0.1.20 M, PARA POSTE 10.5-12.0 M DE ALTURA, 384 KG (INCLUYE ANCLAS). INCLUYE: MANO DE OBRA, ACARREOS, HERRAMIENTA, DESPERDICIOS, LIMPIEZA Y TODO LO NECESARIO PARA SU CORRECTA INSTALACION.</t>
  </si>
  <si>
    <t>INFRAESTRUCTURA SUPERIOR</t>
  </si>
  <si>
    <t>SUMINISTRO Y COLOCACIÓN DE POSTE METÁLICO CÓNICO CIRCULAR DE 9 M, CON PERCHA A LOS 9 M Y 6 M, CON UNA CONICIDAD DE 3.55 MM POR CADA 305 MM FABRICADO CON LAMINA DE ACERO ROLADO EN CALIENTE CALIBRE 11 CON 36,000 LB/PULGADA2 DE RESISTENCIA. LA PLACA BASE ESTÁ FABRICADA CON ACERO ROLADO EN CALIENTE CON 36,000 LB/PULGADA2 DE RESISTENCIA DE DIMENSIONES 280 X 280 MM Y UN ESPESOR DE 12.7 MM DISTANCIA ENTRE PERFORACIONES 190 MM, CON ARO DE REFUERZO DE 127 MM X 5 MM, QUE PERMITE AMPLIAR LA RESISTENCIA AL DETERIORO DEL POSTE POR EFECTOS AMBIENTALES. QUE CUENTE CON REGISTRO PARA CONEXIONES FABRICADO CON PTR DE 3" X 5" CALIBRE 11 CON 36,000 LB/PULGADA2 DE RESISTENCIA Y LA TAPA DE 80 MM POR 131 MM PREPARADO PARA MONTARSE EN ANCLA DE 4 BASTONES DE 3/4". PINTADO CON ANTICORROSIVO COLOR ROJO OXIDO EN EL INTERIOR Y EL EXTERIOR, Y ACABADO EN EL EXTERIOR CON PINTURA DE ESMALTE ALQUIDALICO COLOR BLANCO. INCLUYE: HERRAMIENTA, SUMINISTRO, FLETES, ACARREOS, ELEVACIÓN, PLOMEADO, EQUIPO Y MANO DE OBRA.</t>
  </si>
  <si>
    <t>SUMINISTRO Y COLOCACIÓN DE BRAZO PARA LUMINARIA TIPO OV DE 1.80 M DE LARGO X 2" DE DIÁMETRO, EN ROJO ÓXIDO ANTICORROSIVO. EL TRABAJO INCLUYE: MATERIALES, MANO DE OBRA, CARGAS, ACARREOS LOCALES, PINTURA ESMALTE (MATE) TONO GRIS MARTILLO MARCA COMEX MÍNIMO DOS MANOS; LOS TRABAJOS INCLUYEN: LIMPIEZA Y LIJADO DE BRAZO, APLICACIÓN DE PRIMER ANTICORROSIVO EN EL 20% DE LA SUPERFICIE, APLICACIÓN CON PISTOLA, PROTECCIÓN CON PLÁSTICO, MANIOBRAS LOCALES, CARGAS, ACARREOS, MATERIALES, EQUIPO, THINNER, DESPERDICIOS Y TODO LO NECESARIO PARA SU CORRECTA EJECUCIÓN.</t>
  </si>
  <si>
    <t>SUMINISTRO Y COLOCACIÓN DE BRAZO TIPO DE 0.50 M CED. 30, CON TUBULAR DE 2-3/8", PARA PERCHA EN POSTE METÁLICO, CON ELEVACIÓN DE 0.72 M, PINTURA PRAIMER ANTICORROSIVA ROJO OXIDO Y PINTURA PARA ACABADO SEGÚN COLOR ACORDADO CON LA SUPERVISIÓN DE OBRA, INCLUYE: HERRAMIENTA, SUMINISTRO, FLETES, ACARREOS, ELEVACIÓN, PLOMEADO, EQUIPO Y MANO DE OBRA.</t>
  </si>
  <si>
    <t>SUMINISTRO Y COLOCACIÓN DE LUMINARIA TIPO LED MARCA DIANMING O SIMILAR,  MODELO  G7 -50 W - CG. INCLUYE: MANO DE OBRA, ACARREOS, HERRAMIENTA, DESPERDICIOS, LIMPIEZA Y TODO LO NECESARIO PARA SU CORRECTA INSTALACIÓN.</t>
  </si>
  <si>
    <t>SUMINISTRO Y COLOCACIÓN DE LUMINARIA TIPO LED MARCA DIANMING O SIMILAR, MODELO G7 -100 W - CG. INCLUYE: MANO DE OBRA, ACARREOS, HERRAMIENTA, DESPERDICIOS, LIMPIEZA Y TODO LO NECESARIO PARA SU CORRECTA INSTALACIÓN.</t>
  </si>
  <si>
    <t xml:space="preserve">SUMININISTRO Y COLOCACION DE LUMINARIA TIPO FAROLED DE 80W 4000K 127-27 MARCA CONSTRULITA O SIMILAR EN CALIDAD. INCLUYE: SUMINISTRO, MANO DE OBRA, PRUEBAS, ACARREO A SITIO DE INSTALACION Y HERRAMIENTA MENOR NECESARIA PARA SU CORRECTA INSTALACION. </t>
  </si>
  <si>
    <t>SUMINISTRO Y COLOCACIÓN DE ASENTAMIENTO DE PLACAS METÁLICAS DE POSTES A BASE DE GROUT NO METÁLICO, INCLUYE: MATERIALES, MANO DE OBRA, EQUIPO Y HERRAMIENTA.</t>
  </si>
  <si>
    <t>SUMINISTRO Y COLOCACIÓN DE CABLE DE ALUMINIO XLP, 600 V, CONFIGURACIÓN TRIPLEX 2+1, CAL. 6 AWG (F) + CAL. 6 AWG (T), EN CABLEADO AL INTERIOR DEL POSTE, INCLUYE: MATERIALES, MANO DE OBRA, HERRAMIENTA, CONEXIÓN, PRUEBAS Y TODO LO NECESARIO PARA SU CORRECTA EJECUCIÓN.</t>
  </si>
  <si>
    <t>TAPONADO DE DUCTOS EN EL REGISTRO DE ALUMBRADO DE 53 MM DE Ø, POSTERIOR A LA INSTALACIÓN DEL CABLEADO CON ESPUMA DE POLIURETANO (SELLO DUCTO) O SIMILAR, INCLUYE: HERRAMIENTA, MATERIALES, ACARREOS Y MANO DE OBRA.</t>
  </si>
  <si>
    <t>SUMINISTRO Y COLOCACIÓN DE CONECTOR MÚLTIPLE EN BAJA TENSIÓN 600 (4V), INCLUYE: HERRAMIENTA, MATERIAL, EQUIPO Y MANO DE OBRA.</t>
  </si>
  <si>
    <t>SUMINISTRO Y COLOCACIÓN DE CONECTOR TIPO ZAPATA DE ALUMINIO CAL. 4 AWG, 1 BARRENO, CON TORNILLO Y MANGA TERMO CONTRÁCTIL PARA CONECTOR MÚLTIPLE BAJA TENSIÓN, INCLUYE: HERRAMIENTA, MATERIAL, EQUIPO Y MANO DE OBRA.</t>
  </si>
  <si>
    <t>JGO</t>
  </si>
  <si>
    <t>SUMINISTRO Y COLOCACIÓN DE CONECTOR TIPO ZAPATA DE ALUMINIO CAL. 6 AWG, 1 BARRENO, CON TORNILLO Y MANGA TERMO CONTRÁCTIL PARA CONECTOR MÚLTIPLE BAJA TENSIÓN, INCLUYE: HERRAMIENTA, MATERIAL, EQUIPO Y MANO DE OBRA.</t>
  </si>
  <si>
    <t>ATERRIZADO DE POSTE. INCLUYE CONECTOR PONCHABLE, TERMINAL DE OJO CAL. 10 AWG, CONECTOR PONCHABLE UB214, CABLE DE COBRE THW-LS CAL. 10 AWG, PERFORACIÓN DE POSTE, TUERCA Y TORNILLO DE 1/4", ACARREOS, EQUIPO, HERRAMIENTA, MANO DE OBRA Y TODO LO NECESARIO PARA SU CORRECTA EJECUCIÓN.</t>
  </si>
  <si>
    <t>SOLDADO DE TAPAS DE REGISTROS, TAPAS DE POSTES Y TUERCAS DE ANCLAS. INCLUYE SOLDADURA 6010, EQUIPO Y HERRAMIENTA, ACARREOS, MATERIALES MENORES DE CONSUMO, MANO DE OBRA Y TODO LO NECESARIO PARA SU CORRECTA EJECUCIÓN.</t>
  </si>
  <si>
    <t>BASE PARA MEDIDOR TRIFÁSICO, PARA USO EXTERIOR NEMA 3R, 7 TERMINALES CON CAPACIDAD DE 200 AMPERES, TENSIÓN MÁXIMA 600 VOLTS, INCLUYE: RECEPTÁCULO PARA TUBERÍA CONDUIT DE 2" (ADAPTADOR ROSCADO TIPO HUB), REDUCCIÓN BUSHING 2" A 1-1/4", TUBO CONDUIT PARED GRUESA ROSCADO DE 1-1/4", MUFA ROSCADA DE 1-1/4", TUBO DE AJUSTE 1/2" VARILLA DE TIERRA PROTOCOLIZADA Y CONECTOR REFORZADO PARA VARILLA DE TIERRA, FLEJE DE ACERO INOXIDABLE 3/4" Y HEBILLAS, ACARREOS, ELEMENTOS DE FIJACIÓN, CONEXIONES, PRUEBAS, AJUSTES, MATERIALES, EQUIPO Y MANO DE OBRA.</t>
  </si>
  <si>
    <t>OBTENCIÓN DE DICTAMEN DE LA UVIE PARA LA RED ELÉCTRICA Y SUBESTACIÓN DE ALUMBRADO PUBLICO, P.U.O.T.</t>
  </si>
  <si>
    <t>TRAMITES Y GESTIONES ANTE CFE PARA LA OBTENCIÓN DEL SERVICIO DE ENERGÍA ELÉCTRICA PARA ALUMBRADO PUBLICO.</t>
  </si>
  <si>
    <t>VEGETACION</t>
  </si>
  <si>
    <t>SUMINISTRO Y PLANTADO DE ARBOL TIPO PRIMAVERA DE 2.00 M. A 2.50 DE ALTURA PROMEDIO Y 2" DE DIAMETRO, INCLUYE: CAPA DE TIERRA VEGETAL, RIEGO Y CUIDADOS HASTA SU ENTREGA, FERTILIZANTE, ENRAIZANTE, HERRAMIENTA Y MANO DE OBRA.</t>
  </si>
  <si>
    <t>SUMINISTRO Y PLANTACIÓN DE ARBOL GUAMUCHIL CON UNA ALTURA MÍNIMA DE 5.00 M. A PARTIR DE N.P.T. DIÁMETRO DE TRONCO 4", INCLUYE: CAPA DE TIERRA VEGETAL, RIEGO Y CUIDADOS POR 30 DIAS, FERTILIZANTE, ENRAIZANTE, HERRAMIENTA Y MANO DE OBRA.</t>
  </si>
  <si>
    <t>SUMINISTRO Y COLOCACION DE TIERRA VEGETAL PREPARADA PARA JARDINERÍA, INCLUYE: SUMINISTRO, ACARREO, COLOCACIÓN, MANO DE OBRA, EQUIPO, HERRAMIENTA Y TODO LO NECESARIO PARA SU CORRECTA EJECUCION.</t>
  </si>
  <si>
    <t>CAPA DE COBERTURA VEGETAL DECORATIVA, MULCH ASTILLA DE PINO DE 10 A 20 CMS DE ESPESOR, INCLUYE: SUMINISTRO Y COLCOACION, ACARREOS, MANO DE OBRA Y HERRAMIENTA</t>
  </si>
  <si>
    <t>LIMPIEZA</t>
  </si>
  <si>
    <t>LIMPIEZA GRUESA Y FINA DE OBRA, INCLUYE: ACARREO A BANCO DE OBRA, MANO DE OBRA, EQUIPO Y HERRAMIENTA.</t>
  </si>
  <si>
    <t>A1.2</t>
  </si>
  <si>
    <t>A1.3</t>
  </si>
  <si>
    <t>A1.4</t>
  </si>
  <si>
    <t>A3.2</t>
  </si>
  <si>
    <t>A4.1</t>
  </si>
  <si>
    <t>A4.2</t>
  </si>
  <si>
    <t>A5</t>
  </si>
  <si>
    <t>A6</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</si>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</sst>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
  </numFmts>
  <fonts count="20">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b/>
      <sz val="10"/>
      <color rgb="FF0000CC"/>
      <name val="Calibri"/>
      <family val="2"/>
    </font>
  </fonts>
  <fills count="4">
    <fill>
      <patternFill patternType="none"/>
    </fill>
    <fill>
      <patternFill patternType="gray125"/>
    </fill>
    <fill>
      <patternFill patternType="solid">
        <fgColor rgb="FF369443"/>
        <bgColor indexed="64"/>
      </patternFill>
    </fill>
    <fill>
      <patternFill patternType="solid">
        <fgColor theme="0" tint="-0.249880000948906"/>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3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1" fillId="0" borderId="0">
      <alignment/>
      <protection/>
    </xf>
    <xf numFmtId="164" fontId="0" fillId="0" borderId="0" applyBorder="0" applyProtection="0">
      <alignment/>
    </xf>
    <xf numFmtId="0" fontId="11" fillId="0" borderId="0">
      <alignment/>
      <protection/>
    </xf>
    <xf numFmtId="0" fontId="11" fillId="0" borderId="0">
      <alignment/>
      <protection/>
    </xf>
    <xf numFmtId="165" fontId="11" fillId="0" borderId="0">
      <alignment/>
      <protection/>
    </xf>
    <xf numFmtId="0" fontId="11" fillId="0" borderId="0">
      <alignment/>
      <protection/>
    </xf>
    <xf numFmtId="0" fontId="11" fillId="0" borderId="0">
      <alignment/>
      <protection/>
    </xf>
    <xf numFmtId="0" fontId="11" fillId="0" borderId="0">
      <alignment/>
      <protection/>
    </xf>
    <xf numFmtId="164" fontId="0" fillId="0" borderId="0" applyBorder="0" applyProtection="0">
      <alignment/>
    </xf>
    <xf numFmtId="164" fontId="0" fillId="0" borderId="0" applyBorder="0" applyProtection="0">
      <alignment/>
    </xf>
    <xf numFmtId="0" fontId="11" fillId="0" borderId="0">
      <alignment/>
      <protection/>
    </xf>
    <xf numFmtId="0" fontId="0" fillId="0" borderId="0">
      <alignment/>
      <protection/>
    </xf>
    <xf numFmtId="0" fontId="11" fillId="0" borderId="0">
      <alignment/>
      <protection/>
    </xf>
  </cellStyleXfs>
  <cellXfs count="102">
    <xf numFmtId="0" fontId="0" fillId="0" borderId="0" xfId="0"/>
    <xf numFmtId="0" fontId="14" fillId="2" borderId="0" xfId="32" applyFont="1" applyFill="1" applyAlignment="1">
      <alignment horizontal="center" vertical="center" wrapText="1"/>
      <protection/>
    </xf>
    <xf numFmtId="0" fontId="14" fillId="2" borderId="1" xfId="32" applyFont="1" applyFill="1" applyBorder="1" applyAlignment="1">
      <alignment horizontal="center" vertical="center" wrapText="1"/>
      <protection/>
    </xf>
    <xf numFmtId="0" fontId="14" fillId="2" borderId="2" xfId="32" applyFont="1" applyFill="1" applyBorder="1" applyAlignment="1">
      <alignment horizontal="center" vertical="center" wrapText="1"/>
      <protection/>
    </xf>
    <xf numFmtId="0" fontId="14" fillId="2" borderId="3" xfId="32" applyFont="1" applyFill="1" applyBorder="1" applyAlignment="1">
      <alignment horizontal="center" vertical="center" wrapText="1"/>
      <protection/>
    </xf>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4" xfId="28" applyFont="1" applyBorder="1" applyAlignment="1">
      <alignment horizontal="justify" vertical="top"/>
      <protection/>
    </xf>
    <xf numFmtId="0" fontId="5" fillId="0" borderId="5" xfId="28" applyFont="1" applyBorder="1" applyAlignment="1">
      <alignment horizontal="justify" vertical="top" wrapText="1"/>
      <protection/>
    </xf>
    <xf numFmtId="0" fontId="5" fillId="0" borderId="6"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7" xfId="28" applyFont="1" applyBorder="1" applyAlignment="1">
      <alignment horizontal="justify" vertical="top"/>
      <protection/>
    </xf>
    <xf numFmtId="0" fontId="6" fillId="0" borderId="4"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9" fillId="0" borderId="0" xfId="0" applyNumberFormat="1" applyFont="1" applyAlignment="1">
      <alignment horizontal="left" vertical="top" shrinkToFit="1"/>
    </xf>
    <xf numFmtId="4" fontId="10" fillId="0" borderId="0" xfId="0" applyNumberFormat="1" applyFont="1" applyAlignment="1">
      <alignment horizontal="center" vertical="top" wrapText="1"/>
    </xf>
    <xf numFmtId="4" fontId="9" fillId="0" borderId="0" xfId="0" applyNumberFormat="1" applyFont="1" applyAlignment="1">
      <alignment horizontal="right" vertical="top" shrinkToFit="1"/>
    </xf>
    <xf numFmtId="49" fontId="9" fillId="0" borderId="0" xfId="0" applyNumberFormat="1" applyFont="1" applyAlignment="1">
      <alignment horizontal="justify" vertical="top" wrapText="1"/>
    </xf>
    <xf numFmtId="166" fontId="9"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166" fontId="8" fillId="0" borderId="0" xfId="0" applyNumberFormat="1" applyFont="1" applyAlignment="1">
      <alignment horizontal="right" vertical="top" wrapText="1"/>
    </xf>
    <xf numFmtId="0" fontId="6" fillId="0" borderId="0" xfId="28" applyFont="1" applyAlignment="1">
      <alignment horizontal="justify" vertical="top"/>
      <protection/>
    </xf>
    <xf numFmtId="0" fontId="8" fillId="0" borderId="0" xfId="28" applyFont="1" applyAlignment="1">
      <alignment horizontal="left" vertical="top"/>
      <protection/>
    </xf>
    <xf numFmtId="0" fontId="8" fillId="0" borderId="0" xfId="28" applyFont="1" applyAlignment="1">
      <alignment horizontal="justify" vertical="top"/>
      <protection/>
    </xf>
    <xf numFmtId="0" fontId="5" fillId="0" borderId="8" xfId="28" applyFont="1" applyBorder="1" applyAlignment="1">
      <alignment horizontal="center" vertical="top" wrapText="1"/>
      <protection/>
    </xf>
    <xf numFmtId="14" fontId="2" fillId="0" borderId="9" xfId="28" applyNumberFormat="1" applyFont="1" applyBorder="1" applyAlignment="1">
      <alignment horizontal="left" vertical="top" wrapText="1"/>
      <protection/>
    </xf>
    <xf numFmtId="14" fontId="2" fillId="0" borderId="8" xfId="28" applyNumberFormat="1" applyFont="1" applyBorder="1" applyAlignment="1">
      <alignment horizontal="left" vertical="top" wrapText="1"/>
      <protection/>
    </xf>
    <xf numFmtId="0" fontId="2" fillId="0" borderId="8" xfId="28" applyFont="1" applyBorder="1" applyAlignment="1">
      <alignment horizontal="left" vertical="top" wrapText="1"/>
      <protection/>
    </xf>
    <xf numFmtId="14" fontId="2" fillId="0" borderId="10"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9" fillId="0" borderId="0" xfId="0" applyNumberFormat="1" applyFont="1" applyAlignment="1">
      <alignment horizontal="center" vertical="top" wrapText="1"/>
    </xf>
    <xf numFmtId="0" fontId="0" fillId="0" borderId="0" xfId="0" applyAlignment="1">
      <alignment wrapText="1"/>
    </xf>
    <xf numFmtId="0" fontId="12" fillId="0" borderId="0" xfId="0" applyFont="1" applyAlignment="1">
      <alignment horizontal="justify" vertical="top"/>
    </xf>
    <xf numFmtId="4" fontId="12" fillId="0" borderId="0" xfId="0" applyNumberFormat="1" applyFont="1" applyAlignment="1">
      <alignment horizontal="center" vertical="top" wrapText="1"/>
    </xf>
    <xf numFmtId="168" fontId="13" fillId="0" borderId="0" xfId="0" applyNumberFormat="1" applyFont="1" applyAlignment="1">
      <alignment horizontal="right" vertical="top"/>
    </xf>
    <xf numFmtId="0" fontId="12" fillId="0" borderId="0" xfId="28" applyFont="1" applyAlignment="1">
      <alignment vertical="top"/>
      <protection/>
    </xf>
    <xf numFmtId="0" fontId="2" fillId="0" borderId="4" xfId="28" applyFont="1" applyBorder="1" applyAlignment="1">
      <alignment horizontal="left" vertical="top"/>
      <protection/>
    </xf>
    <xf numFmtId="0" fontId="2" fillId="0" borderId="5" xfId="28" applyFont="1" applyBorder="1" applyAlignment="1">
      <alignment horizontal="left" vertical="top"/>
      <protection/>
    </xf>
    <xf numFmtId="0" fontId="2" fillId="0" borderId="11"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4" xfId="28" applyFont="1" applyBorder="1" applyAlignment="1">
      <alignment vertical="top"/>
      <protection/>
    </xf>
    <xf numFmtId="0" fontId="5" fillId="0" borderId="5" xfId="28" applyFont="1" applyBorder="1" applyAlignment="1">
      <alignment vertical="top"/>
      <protection/>
    </xf>
    <xf numFmtId="0" fontId="5" fillId="0" borderId="11" xfId="28" applyFont="1" applyBorder="1" applyAlignment="1">
      <alignment vertical="top"/>
      <protection/>
    </xf>
    <xf numFmtId="0" fontId="15" fillId="3" borderId="0" xfId="23" applyFont="1" applyFill="1" applyAlignment="1">
      <alignment vertical="top"/>
      <protection/>
    </xf>
    <xf numFmtId="0" fontId="16" fillId="3" borderId="0" xfId="23" applyFont="1" applyFill="1" applyAlignment="1">
      <alignment horizontal="center" vertical="top"/>
      <protection/>
    </xf>
    <xf numFmtId="0" fontId="15" fillId="3" borderId="0" xfId="23" applyFont="1" applyFill="1" applyAlignment="1">
      <alignment horizontal="center" vertical="top"/>
      <protection/>
    </xf>
    <xf numFmtId="169" fontId="15" fillId="3" borderId="0" xfId="23" applyNumberFormat="1" applyFont="1" applyFill="1" applyAlignment="1">
      <alignment vertical="top"/>
      <protection/>
    </xf>
    <xf numFmtId="0" fontId="14" fillId="2" borderId="0" xfId="32" applyFont="1" applyFill="1" applyAlignment="1">
      <alignment horizontal="left" vertical="center" wrapText="1"/>
      <protection/>
    </xf>
    <xf numFmtId="168" fontId="14" fillId="2" borderId="0" xfId="32" applyNumberFormat="1" applyFont="1" applyFill="1" applyAlignment="1">
      <alignment horizontal="right" vertical="center" wrapText="1"/>
      <protection/>
    </xf>
    <xf numFmtId="0" fontId="17" fillId="0" borderId="0" xfId="23" applyFont="1" applyAlignment="1">
      <alignment horizontal="justify" vertical="top"/>
      <protection/>
    </xf>
    <xf numFmtId="0" fontId="18" fillId="0" borderId="0" xfId="23" applyFont="1" applyAlignment="1">
      <alignment horizontal="center" vertical="top" wrapText="1"/>
      <protection/>
    </xf>
    <xf numFmtId="4" fontId="18" fillId="0" borderId="0" xfId="23" applyNumberFormat="1" applyFont="1" applyAlignment="1">
      <alignment horizontal="right" vertical="top"/>
      <protection/>
    </xf>
    <xf numFmtId="168" fontId="17" fillId="0" borderId="0" xfId="20" applyNumberFormat="1" applyFont="1" applyAlignment="1">
      <alignment vertical="top"/>
    </xf>
    <xf numFmtId="167" fontId="12" fillId="0" borderId="0" xfId="23" applyNumberFormat="1" applyFont="1" applyAlignment="1">
      <alignment horizontal="left" vertical="top"/>
      <protection/>
    </xf>
    <xf numFmtId="0" fontId="12" fillId="0" borderId="0" xfId="23" applyFont="1" applyAlignment="1">
      <alignment horizontal="center" vertical="top"/>
      <protection/>
    </xf>
    <xf numFmtId="4" fontId="12" fillId="0" borderId="0" xfId="23" applyNumberFormat="1" applyFont="1" applyAlignment="1">
      <alignment vertical="top"/>
      <protection/>
    </xf>
    <xf numFmtId="168" fontId="12" fillId="0" borderId="0" xfId="29" applyNumberFormat="1" applyFont="1" applyBorder="1" applyAlignment="1" applyProtection="1">
      <alignment vertical="top"/>
      <protection/>
    </xf>
    <xf numFmtId="0" fontId="12" fillId="0" borderId="0" xfId="32" applyFont="1" applyAlignment="1">
      <alignment horizontal="justify" vertical="top"/>
      <protection/>
    </xf>
    <xf numFmtId="168" fontId="12" fillId="0" borderId="0" xfId="20" applyNumberFormat="1" applyFont="1" applyBorder="1" applyAlignment="1" applyProtection="1">
      <alignment vertical="top"/>
      <protection/>
    </xf>
    <xf numFmtId="0" fontId="19" fillId="0" borderId="0" xfId="28" applyFont="1" applyAlignment="1">
      <alignment horizontal="justify" vertical="top" wrapText="1"/>
      <protection/>
    </xf>
    <xf numFmtId="0" fontId="3" fillId="0" borderId="0" xfId="28" applyFont="1" applyAlignment="1">
      <alignment horizontal="center" vertical="top" wrapText="1"/>
      <protection/>
    </xf>
    <xf numFmtId="4" fontId="4" fillId="0" borderId="0" xfId="33" applyNumberFormat="1" applyFont="1" applyAlignment="1">
      <alignment horizontal="right" vertical="top" wrapText="1"/>
      <protection/>
    </xf>
    <xf numFmtId="168" fontId="4" fillId="0" borderId="0" xfId="29" applyNumberFormat="1" applyFont="1" applyBorder="1" applyAlignment="1" applyProtection="1">
      <alignment horizontal="right" vertical="top" wrapText="1"/>
      <protection/>
    </xf>
    <xf numFmtId="168" fontId="3" fillId="0" borderId="0" xfId="28" applyNumberFormat="1" applyFont="1" applyAlignment="1">
      <alignment horizontal="center" vertical="top" wrapText="1"/>
      <protection/>
    </xf>
    <xf numFmtId="166" fontId="19" fillId="0" borderId="0" xfId="0" applyNumberFormat="1" applyFont="1" applyAlignment="1">
      <alignment horizontal="right" vertical="top" wrapText="1"/>
    </xf>
    <xf numFmtId="0" fontId="14" fillId="2" borderId="0" xfId="32" applyFont="1" applyFill="1" applyAlignment="1">
      <alignment horizontal="center" vertical="center" wrapText="1"/>
      <protection/>
    </xf>
    <xf numFmtId="0" fontId="5" fillId="0" borderId="4" xfId="28" applyFont="1" applyBorder="1" applyAlignment="1">
      <alignment horizontal="center" vertical="top"/>
      <protection/>
    </xf>
    <xf numFmtId="0" fontId="2" fillId="0" borderId="11" xfId="28" applyFont="1" applyBorder="1" applyAlignment="1">
      <alignment horizontal="justify" vertical="top"/>
      <protection/>
    </xf>
    <xf numFmtId="0" fontId="2" fillId="0" borderId="6" xfId="28" applyFont="1" applyBorder="1" applyAlignment="1">
      <alignment horizontal="center" vertical="top"/>
      <protection/>
    </xf>
    <xf numFmtId="0" fontId="2" fillId="0" borderId="0" xfId="28" applyFont="1" applyAlignment="1">
      <alignment horizontal="center" vertical="top"/>
      <protection/>
    </xf>
    <xf numFmtId="0" fontId="2" fillId="0" borderId="8"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10" xfId="28" applyFont="1" applyBorder="1" applyAlignment="1">
      <alignment horizontal="center" vertical="top"/>
      <protection/>
    </xf>
    <xf numFmtId="0" fontId="5" fillId="0" borderId="5" xfId="28" applyFont="1" applyBorder="1" applyAlignment="1">
      <alignment horizontal="center" vertical="top"/>
      <protection/>
    </xf>
    <xf numFmtId="0" fontId="5" fillId="0" borderId="11" xfId="28" applyFont="1" applyBorder="1" applyAlignment="1">
      <alignment horizontal="center" vertical="top"/>
      <protection/>
    </xf>
    <xf numFmtId="0" fontId="14" fillId="2" borderId="3" xfId="32" applyFont="1" applyFill="1" applyBorder="1" applyAlignment="1">
      <alignment horizontal="center" vertical="center" wrapText="1"/>
      <protection/>
    </xf>
    <xf numFmtId="0" fontId="14" fillId="2" borderId="2" xfId="32" applyFont="1" applyFill="1" applyBorder="1" applyAlignment="1">
      <alignment horizontal="center" vertical="center" wrapText="1"/>
      <protection/>
    </xf>
    <xf numFmtId="0" fontId="14" fillId="2" borderId="1" xfId="32" applyFont="1" applyFill="1" applyBorder="1" applyAlignment="1">
      <alignment horizontal="center" vertical="center" wrapText="1"/>
      <protection/>
    </xf>
    <xf numFmtId="0" fontId="7" fillId="0" borderId="11" xfId="28" applyFont="1" applyBorder="1" applyAlignment="1">
      <alignment horizontal="center" vertical="top"/>
      <protection/>
    </xf>
    <xf numFmtId="0" fontId="5" fillId="0" borderId="11" xfId="28" applyFont="1" applyBorder="1" applyAlignment="1">
      <alignment horizontal="justify" vertical="top" wrapText="1"/>
      <protection/>
    </xf>
    <xf numFmtId="14" fontId="5" fillId="0" borderId="7" xfId="28" applyNumberFormat="1" applyFont="1" applyBorder="1" applyAlignment="1">
      <alignment horizontal="right" vertical="top"/>
      <protection/>
    </xf>
    <xf numFmtId="0" fontId="3" fillId="0" borderId="11" xfId="28" applyFont="1" applyBorder="1" applyAlignment="1">
      <alignment horizontal="justify" vertical="top"/>
      <protection/>
    </xf>
    <xf numFmtId="14" fontId="5" fillId="0" borderId="6"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20">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10" xfId="33"/>
  </cellStyles>
  <dxfs count="33">
    <dxf>
      <font>
        <color theme="0"/>
      </font>
    </dxf>
    <dxf>
      <font>
        <sz val="11"/>
        <name val="Calibri"/>
        <color rgb="FF000000"/>
      </font>
    </dxf>
    <dxf>
      <font>
        <sz val="11"/>
        <name val="Calibri"/>
        <color rgb="FF000000"/>
      </font>
    </dxf>
    <dxf>
      <font>
        <sz val="11"/>
        <name val="Calibri"/>
        <color rgb="FF00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sz val="11"/>
        <name val="Calibri"/>
        <color rgb="FF000000"/>
      </font>
    </dxf>
    <dxf>
      <font>
        <sz val="11"/>
        <name val="Calibri"/>
        <color rgb="FF000000"/>
      </font>
    </dxf>
    <dxf>
      <font>
        <color rgb="FF9C0006"/>
      </font>
      <fill>
        <patternFill patternType="solid">
          <bgColor rgb="FFFFC7CE"/>
        </patternFill>
      </fill>
    </dxf>
    <dxf>
      <font>
        <color rgb="FF9C0006"/>
      </font>
      <fill>
        <patternFill patternType="solid">
          <bgColor rgb="FFFFC7CE"/>
        </patternFill>
      </fill>
    </dxf>
    <dxf>
      <font>
        <sz val="11"/>
        <name val="Calibri"/>
        <color rgb="FF000000"/>
      </font>
    </dxf>
    <dxf>
      <font>
        <sz val="11"/>
        <name val="Calibri"/>
        <color rgb="FF000000"/>
      </font>
    </dxf>
    <dxf>
      <font>
        <sz val="11"/>
        <name val="Calibri"/>
        <color rgb="FF000000"/>
      </font>
    </dxf>
    <dxf>
      <font>
        <sz val="11"/>
        <name val="Calibri"/>
        <color rgb="FF00000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xdr:col>
      <xdr:colOff>219075</xdr:colOff>
      <xdr:row>3</xdr:row>
      <xdr:rowOff>19050</xdr:rowOff>
    </xdr:from>
    <xdr:to>
      <xdr:col>2</xdr:col>
      <xdr:colOff>1128117</xdr:colOff>
      <xdr:row>8</xdr:row>
      <xdr:rowOff>23769</xdr:rowOff>
    </xdr:to>
    <xdr:pic>
      <xdr:nvPicPr>
        <xdr:cNvPr id="2" name="Imagen 1">
          <a:extLst>
            <a:ext uri="{FF2B5EF4-FFF2-40B4-BE49-F238E27FC236}">
              <a16:creationId xmlns:a16="http://schemas.microsoft.com/office/drawing/2014/main" id="{2f375534-6f0d-4f6f-91c6-cf1f73fff555}"/>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8</xdr:col>
      <xdr:colOff>58875</xdr:colOff>
      <xdr:row>3</xdr:row>
      <xdr:rowOff>171330</xdr:rowOff>
    </xdr:from>
    <xdr:to>
      <xdr:col>8</xdr:col>
      <xdr:colOff>1554300</xdr:colOff>
      <xdr:row>5</xdr:row>
      <xdr:rowOff>137512</xdr:rowOff>
    </xdr:to>
    <xdr:pic>
      <xdr:nvPicPr>
        <xdr:cNvPr id="3" name="Imagen 2">
          <a:extLst>
            <a:ext uri="{FF2B5EF4-FFF2-40B4-BE49-F238E27FC236}">
              <a16:creationId xmlns:a16="http://schemas.microsoft.com/office/drawing/2014/main" id="{8ac0007e-b7ff-4f6b-9068-e4751851293e}"/>
            </a:ext>
          </a:extLst>
        </xdr:cNvPr>
        <xdr:cNvPicPr>
          <a:picLocks noChangeAspect="1"/>
        </xdr:cNvPicPr>
      </xdr:nvPicPr>
      <xdr:blipFill>
        <a:blip r:embed="rId2"/>
        <a:stretch>
          <a:fillRect/>
        </a:stretch>
      </xdr:blipFill>
      <xdr:spPr>
        <a:xfrm>
          <a:off x="10077450" y="714375"/>
          <a:ext cx="1495425"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AE9B25-0C48-4F7C-9F5A-98AE2DD5973C}">
  <sheetPr codeName="Hoja3">
    <pageSetUpPr fitToPage="1"/>
  </sheetPr>
  <dimension ref="C1:X149"/>
  <sheetViews>
    <sheetView showGridLines="0" tabSelected="1" view="pageBreakPreview" zoomScaleNormal="100" zoomScaleSheetLayoutView="100" workbookViewId="0" topLeftCell="C1">
      <selection pane="topLeft" activeCell="E11" sqref="E11:H12"/>
    </sheetView>
  </sheetViews>
  <sheetFormatPr defaultColWidth="14.5942857142857" defaultRowHeight="14.25"/>
  <cols>
    <col min="1" max="2" width="0" hidden="1" customWidth="1"/>
    <col min="3" max="3" width="20.5714285714286" style="56" customWidth="1"/>
    <col min="4" max="4" width="57" style="9" customWidth="1"/>
    <col min="5" max="5" width="13.7142857142857" customWidth="1"/>
    <col min="6" max="6" width="15.1428571428571" customWidth="1"/>
    <col min="7" max="7" width="18" customWidth="1"/>
    <col min="8" max="8" width="25.8571428571429" style="44" customWidth="1"/>
    <col min="9" max="9" width="24.2857142857143" customWidth="1"/>
  </cols>
  <sheetData>
    <row r="1" spans="3:9" s="5" customFormat="1" ht="14.25">
      <c r="C1" s="49"/>
      <c r="D1" s="10" t="s">
        <v>0</v>
      </c>
      <c r="E1" s="83" t="s">
        <v>1</v>
      </c>
      <c r="F1" s="83"/>
      <c r="G1" s="83"/>
      <c r="H1" s="83"/>
      <c r="I1" s="57"/>
    </row>
    <row r="2" spans="3:9" s="5" customFormat="1" ht="14.25">
      <c r="C2" s="50"/>
      <c r="D2" s="11" t="s">
        <v>2</v>
      </c>
      <c r="E2" s="12"/>
      <c r="F2" s="13"/>
      <c r="G2" s="13"/>
      <c r="H2" s="36"/>
      <c r="I2" s="58"/>
    </row>
    <row r="3" spans="3:9" s="5" customFormat="1" ht="14.65" thickBot="1">
      <c r="C3" s="50"/>
      <c r="D3" s="14" t="s">
        <v>3</v>
      </c>
      <c r="E3" s="96" t="s">
        <v>34</v>
      </c>
      <c r="F3" s="96"/>
      <c r="G3" s="96"/>
      <c r="H3" s="96"/>
      <c r="I3" s="58"/>
    </row>
    <row r="4" spans="3:9" s="5" customFormat="1" ht="14.65" thickBot="1">
      <c r="C4" s="50"/>
      <c r="D4" s="97"/>
      <c r="E4" s="96"/>
      <c r="F4" s="96"/>
      <c r="G4" s="96"/>
      <c r="H4" s="96"/>
      <c r="I4" s="58"/>
    </row>
    <row r="5" spans="3:9" s="5" customFormat="1" ht="14.65" thickBot="1">
      <c r="C5" s="50"/>
      <c r="D5" s="97"/>
      <c r="E5" s="96"/>
      <c r="F5" s="96"/>
      <c r="G5" s="96"/>
      <c r="H5" s="96"/>
      <c r="I5" s="58"/>
    </row>
    <row r="6" spans="3:9" s="5" customFormat="1" ht="14.25">
      <c r="C6" s="50"/>
      <c r="D6" s="15" t="s">
        <v>4</v>
      </c>
      <c r="E6" s="98" t="s">
        <v>5</v>
      </c>
      <c r="F6" s="98"/>
      <c r="G6" s="98"/>
      <c r="H6" s="37"/>
      <c r="I6" s="58"/>
    </row>
    <row r="7" spans="3:9" s="5" customFormat="1" ht="14.65" thickBot="1">
      <c r="C7" s="50"/>
      <c r="D7" s="99" t="s">
        <v>35</v>
      </c>
      <c r="E7" s="100" t="s">
        <v>6</v>
      </c>
      <c r="F7" s="100"/>
      <c r="G7" s="100"/>
      <c r="H7" s="38"/>
      <c r="I7" s="58"/>
    </row>
    <row r="8" spans="3:9" s="5" customFormat="1" ht="14.65" thickBot="1">
      <c r="C8" s="50"/>
      <c r="D8" s="99"/>
      <c r="E8" s="100" t="s">
        <v>7</v>
      </c>
      <c r="F8" s="100"/>
      <c r="G8" s="100"/>
      <c r="H8" s="39"/>
      <c r="I8" s="58"/>
    </row>
    <row r="9" spans="3:9" s="5" customFormat="1" ht="14.65" thickBot="1">
      <c r="C9" s="50"/>
      <c r="D9" s="99"/>
      <c r="E9" s="101" t="s">
        <v>8</v>
      </c>
      <c r="F9" s="101"/>
      <c r="G9" s="101"/>
      <c r="H9" s="40"/>
      <c r="I9" s="59"/>
    </row>
    <row r="10" spans="3:9" s="5" customFormat="1" ht="14.25">
      <c r="C10" s="50"/>
      <c r="D10" s="10" t="s">
        <v>9</v>
      </c>
      <c r="E10" s="83" t="s">
        <v>10</v>
      </c>
      <c r="F10" s="83"/>
      <c r="G10" s="83"/>
      <c r="H10" s="83"/>
      <c r="I10" s="16" t="s">
        <v>11</v>
      </c>
    </row>
    <row r="11" spans="3:9" s="5" customFormat="1" ht="14.65" thickBot="1">
      <c r="C11" s="50"/>
      <c r="D11" s="84"/>
      <c r="E11" s="85"/>
      <c r="F11" s="86"/>
      <c r="G11" s="86"/>
      <c r="H11" s="87"/>
      <c r="I11" s="91"/>
    </row>
    <row r="12" spans="3:9" s="5" customFormat="1" ht="14.65" thickBot="1">
      <c r="C12" s="51"/>
      <c r="D12" s="84"/>
      <c r="E12" s="88"/>
      <c r="F12" s="89"/>
      <c r="G12" s="89"/>
      <c r="H12" s="90"/>
      <c r="I12" s="92"/>
    </row>
    <row r="13" spans="3:8" s="6" customFormat="1" ht="13.5" thickBot="1">
      <c r="C13" s="52"/>
      <c r="D13" s="17"/>
      <c r="F13" s="17"/>
      <c r="H13" s="41"/>
    </row>
    <row r="14" spans="3:9" s="5" customFormat="1" ht="14.65" thickBot="1">
      <c r="C14" s="93" t="s">
        <v>12</v>
      </c>
      <c r="D14" s="94"/>
      <c r="E14" s="94"/>
      <c r="F14" s="94"/>
      <c r="G14" s="94"/>
      <c r="H14" s="94"/>
      <c r="I14" s="95"/>
    </row>
    <row r="15" spans="3:9" s="5" customFormat="1" ht="14.65" thickBot="1">
      <c r="C15" s="53"/>
      <c r="D15" s="19"/>
      <c r="E15" s="18"/>
      <c r="F15" s="18"/>
      <c r="G15" s="18"/>
      <c r="H15" s="42"/>
      <c r="I15" s="18"/>
    </row>
    <row r="16" spans="3:9" s="7" customFormat="1" ht="28.9" thickBot="1">
      <c r="C16" s="4" t="s">
        <v>13</v>
      </c>
      <c r="D16" s="3" t="s">
        <v>14</v>
      </c>
      <c r="E16" s="3" t="s">
        <v>15</v>
      </c>
      <c r="F16" s="3" t="s">
        <v>16</v>
      </c>
      <c r="G16" s="3" t="s">
        <v>17</v>
      </c>
      <c r="H16" s="3" t="s">
        <v>18</v>
      </c>
      <c r="I16" s="2" t="s">
        <v>19</v>
      </c>
    </row>
    <row r="17" spans="3:9" s="6" customFormat="1" ht="45.75" customHeight="1">
      <c r="C17" s="54"/>
      <c r="D17" s="33" t="str">
        <f>+D7</f>
        <v>Construcción de entorno y andadores para puente peatonal ubicado sobre la carretera Ocotlán - Jamay, entre el Río Santiago y la Av. Francisco Zarco, en el municipio de Ocotlán, Jalisco.</v>
      </c>
      <c r="E17" s="20"/>
      <c r="F17" s="20"/>
      <c r="G17" s="20"/>
      <c r="H17" s="20"/>
      <c r="I17" s="21">
        <f>I18</f>
        <v>0</v>
      </c>
    </row>
    <row r="18" spans="3:9" s="6" customFormat="1" ht="15" customHeight="1">
      <c r="C18" s="34" t="s">
        <v>20</v>
      </c>
      <c r="D18" s="35" t="s">
        <v>37</v>
      </c>
      <c r="E18" s="20"/>
      <c r="F18" s="20"/>
      <c r="G18" s="20"/>
      <c r="H18" s="20"/>
      <c r="I18" s="32">
        <f>I19+I53+I69+I78+I109+I114</f>
        <v>0</v>
      </c>
    </row>
    <row r="19" spans="3:24" ht="14.25">
      <c r="C19" s="66" t="s">
        <v>30</v>
      </c>
      <c r="D19" s="66" t="s">
        <v>36</v>
      </c>
      <c r="E19" s="67"/>
      <c r="F19" s="68"/>
      <c r="G19" s="75"/>
      <c r="H19" s="46"/>
      <c r="I19" s="69">
        <f>I20+I31+I44+I47</f>
        <v>0</v>
      </c>
      <c r="J19" s="6"/>
      <c r="K19" s="6"/>
      <c r="L19" s="6"/>
      <c r="M19" s="6"/>
      <c r="W19" s="28"/>
      <c r="X19" s="28"/>
    </row>
    <row r="20" spans="3:24" s="48" customFormat="1" ht="15" customHeight="1">
      <c r="C20" s="76" t="s">
        <v>38</v>
      </c>
      <c r="D20" s="76" t="s">
        <v>39</v>
      </c>
      <c r="E20" s="77"/>
      <c r="F20" s="78"/>
      <c r="G20" s="79"/>
      <c r="H20" s="80"/>
      <c r="I20" s="81">
        <f>SUM(I21:I30)</f>
        <v>0</v>
      </c>
      <c r="J20" s="6"/>
      <c r="K20" s="6"/>
      <c r="L20" s="6"/>
      <c r="M20" s="6"/>
      <c r="W20" s="28"/>
      <c r="X20" s="28"/>
    </row>
    <row r="21" spans="3:24" s="48" customFormat="1" ht="40.5">
      <c r="C21" s="70" t="s">
        <v>29</v>
      </c>
      <c r="D21" s="74" t="s">
        <v>40</v>
      </c>
      <c r="E21" s="71" t="s">
        <v>22</v>
      </c>
      <c r="F21" s="72">
        <v>1396.04</v>
      </c>
      <c r="G21" s="75"/>
      <c r="H21" s="46" t="str" cm="1">
        <f t="array" ref="H21">+numtext(G21)</f>
        <v>CERO PESOS 00/100 M.N.</v>
      </c>
      <c r="I21" s="47">
        <f>+ROUND(F21*G21,2)</f>
        <v>0</v>
      </c>
      <c r="J21" s="6"/>
      <c r="K21" s="6"/>
      <c r="L21" s="6"/>
      <c r="M21" s="6"/>
      <c r="W21" s="28"/>
      <c r="X21" s="28"/>
    </row>
    <row r="22" spans="3:24" s="48" customFormat="1" ht="30.4">
      <c r="C22" s="70" t="s">
        <v>142</v>
      </c>
      <c r="D22" s="74" t="s">
        <v>41</v>
      </c>
      <c r="E22" s="71" t="s">
        <v>42</v>
      </c>
      <c r="F22" s="72">
        <v>1.93</v>
      </c>
      <c r="G22" s="75"/>
      <c r="H22" s="46" t="str" cm="1">
        <f t="array" ref="H22">+numtext(G22)</f>
        <v>CERO PESOS 00/100 M.N.</v>
      </c>
      <c r="I22" s="47">
        <f t="shared" si="0" ref="I22:I30">+ROUND(F22*G22,2)</f>
        <v>0</v>
      </c>
      <c r="J22" s="6"/>
      <c r="K22" s="6"/>
      <c r="L22" s="6"/>
      <c r="M22" s="6"/>
      <c r="W22" s="28"/>
      <c r="X22" s="28"/>
    </row>
    <row r="23" spans="3:24" s="48" customFormat="1" ht="30.4">
      <c r="C23" s="70" t="s">
        <v>143</v>
      </c>
      <c r="D23" s="74" t="s">
        <v>43</v>
      </c>
      <c r="E23" s="71" t="s">
        <v>42</v>
      </c>
      <c r="F23" s="72">
        <v>532.86</v>
      </c>
      <c r="G23" s="75"/>
      <c r="H23" s="46" t="str" cm="1">
        <f t="array" ref="H23">+numtext(G23)</f>
        <v>CERO PESOS 00/100 M.N.</v>
      </c>
      <c r="I23" s="47">
        <f t="shared" si="0"/>
        <v>0</v>
      </c>
      <c r="J23" s="6"/>
      <c r="K23" s="6"/>
      <c r="L23" s="6"/>
      <c r="M23" s="6"/>
      <c r="W23" s="28"/>
      <c r="X23" s="28"/>
    </row>
    <row r="24" spans="3:24" s="48" customFormat="1" ht="40.5">
      <c r="C24" s="70" t="s">
        <v>144</v>
      </c>
      <c r="D24" s="74" t="s">
        <v>44</v>
      </c>
      <c r="E24" s="71" t="s">
        <v>21</v>
      </c>
      <c r="F24" s="72">
        <v>2</v>
      </c>
      <c r="G24" s="75"/>
      <c r="H24" s="46" t="str" cm="1">
        <f t="array" ref="H24">+numtext(G24)</f>
        <v>CERO PESOS 00/100 M.N.</v>
      </c>
      <c r="I24" s="47">
        <f t="shared" si="0"/>
        <v>0</v>
      </c>
      <c r="J24" s="6"/>
      <c r="K24" s="6"/>
      <c r="L24" s="6"/>
      <c r="M24" s="6"/>
      <c r="W24" s="28"/>
      <c r="X24" s="28"/>
    </row>
    <row r="25" spans="3:24" s="48" customFormat="1" ht="40.5">
      <c r="C25" s="70" t="s">
        <v>145</v>
      </c>
      <c r="D25" s="74" t="s">
        <v>45</v>
      </c>
      <c r="E25" s="71" t="s">
        <v>21</v>
      </c>
      <c r="F25" s="72">
        <v>2</v>
      </c>
      <c r="G25" s="75"/>
      <c r="H25" s="46" t="str" cm="1">
        <f t="array" ref="H25">+numtext(G25)</f>
        <v>CERO PESOS 00/100 M.N.</v>
      </c>
      <c r="I25" s="47">
        <f t="shared" si="0"/>
        <v>0</v>
      </c>
      <c r="J25" s="6"/>
      <c r="K25" s="6"/>
      <c r="L25" s="6"/>
      <c r="M25" s="6"/>
      <c r="W25" s="28"/>
      <c r="X25" s="28"/>
    </row>
    <row r="26" spans="3:24" s="48" customFormat="1" ht="30.4">
      <c r="C26" s="70" t="s">
        <v>146</v>
      </c>
      <c r="D26" s="74" t="s">
        <v>46</v>
      </c>
      <c r="E26" s="71" t="s">
        <v>21</v>
      </c>
      <c r="F26" s="72">
        <v>2</v>
      </c>
      <c r="G26" s="75"/>
      <c r="H26" s="46" t="str" cm="1">
        <f t="array" ref="H26">+numtext(G26)</f>
        <v>CERO PESOS 00/100 M.N.</v>
      </c>
      <c r="I26" s="47">
        <f t="shared" si="0"/>
        <v>0</v>
      </c>
      <c r="J26" s="6"/>
      <c r="K26" s="6"/>
      <c r="L26" s="6"/>
      <c r="M26" s="6"/>
      <c r="W26" s="28"/>
      <c r="X26" s="28"/>
    </row>
    <row r="27" spans="3:24" s="48" customFormat="1" ht="60.75">
      <c r="C27" s="70" t="s">
        <v>147</v>
      </c>
      <c r="D27" s="74" t="s">
        <v>47</v>
      </c>
      <c r="E27" s="71" t="s">
        <v>21</v>
      </c>
      <c r="F27" s="72">
        <v>2</v>
      </c>
      <c r="G27" s="75"/>
      <c r="H27" s="46" t="str" cm="1">
        <f t="array" ref="H27">+numtext(G27)</f>
        <v>CERO PESOS 00/100 M.N.</v>
      </c>
      <c r="I27" s="47">
        <f t="shared" si="0"/>
        <v>0</v>
      </c>
      <c r="J27" s="6"/>
      <c r="K27" s="6"/>
      <c r="L27" s="6"/>
      <c r="M27" s="6"/>
      <c r="W27" s="28"/>
      <c r="X27" s="28"/>
    </row>
    <row r="28" spans="3:24" s="48" customFormat="1" ht="40.5">
      <c r="C28" s="70" t="s">
        <v>148</v>
      </c>
      <c r="D28" s="74" t="s">
        <v>48</v>
      </c>
      <c r="E28" s="71" t="s">
        <v>21</v>
      </c>
      <c r="F28" s="72">
        <v>3</v>
      </c>
      <c r="G28" s="75"/>
      <c r="H28" s="46" t="str" cm="1">
        <f t="array" ref="H28">+numtext(G28)</f>
        <v>CERO PESOS 00/100 M.N.</v>
      </c>
      <c r="I28" s="47">
        <f t="shared" si="0"/>
        <v>0</v>
      </c>
      <c r="J28" s="6"/>
      <c r="K28" s="6"/>
      <c r="L28" s="6"/>
      <c r="M28" s="6"/>
      <c r="W28" s="28"/>
      <c r="X28" s="28"/>
    </row>
    <row r="29" spans="3:24" s="48" customFormat="1" ht="40.5">
      <c r="C29" s="70" t="s">
        <v>149</v>
      </c>
      <c r="D29" s="74" t="s">
        <v>49</v>
      </c>
      <c r="E29" s="71" t="s">
        <v>42</v>
      </c>
      <c r="F29" s="72">
        <v>534.79</v>
      </c>
      <c r="G29" s="75"/>
      <c r="H29" s="46" t="str" cm="1">
        <f t="array" ref="H29">+numtext(G29)</f>
        <v>CERO PESOS 00/100 M.N.</v>
      </c>
      <c r="I29" s="47">
        <f t="shared" si="0"/>
        <v>0</v>
      </c>
      <c r="J29" s="6"/>
      <c r="K29" s="6"/>
      <c r="L29" s="6"/>
      <c r="M29" s="6"/>
      <c r="W29" s="28"/>
      <c r="X29" s="28"/>
    </row>
    <row r="30" spans="3:24" s="48" customFormat="1" ht="40.5">
      <c r="C30" s="70" t="s">
        <v>150</v>
      </c>
      <c r="D30" s="74" t="s">
        <v>50</v>
      </c>
      <c r="E30" s="71" t="s">
        <v>51</v>
      </c>
      <c r="F30" s="72">
        <v>16043.70</v>
      </c>
      <c r="G30" s="75"/>
      <c r="H30" s="46" t="str" cm="1">
        <f t="array" ref="H30">+numtext(G30)</f>
        <v>CERO PESOS 00/100 M.N.</v>
      </c>
      <c r="I30" s="47">
        <f t="shared" si="0"/>
        <v>0</v>
      </c>
      <c r="J30" s="6"/>
      <c r="K30" s="6"/>
      <c r="L30" s="6"/>
      <c r="M30" s="6"/>
      <c r="W30" s="28"/>
      <c r="X30" s="28"/>
    </row>
    <row r="31" spans="3:24" s="48" customFormat="1" ht="13.15">
      <c r="C31" s="76" t="s">
        <v>134</v>
      </c>
      <c r="D31" s="76" t="s">
        <v>52</v>
      </c>
      <c r="E31" s="77"/>
      <c r="F31" s="78"/>
      <c r="G31" s="79"/>
      <c r="H31" s="80"/>
      <c r="I31" s="81">
        <f>SUM(I32:I43)</f>
        <v>0</v>
      </c>
      <c r="J31" s="6"/>
      <c r="K31" s="6"/>
      <c r="L31" s="6"/>
      <c r="M31" s="6"/>
      <c r="W31" s="28"/>
      <c r="X31" s="28"/>
    </row>
    <row r="32" spans="3:24" s="48" customFormat="1" ht="30.4">
      <c r="C32" s="70" t="s">
        <v>151</v>
      </c>
      <c r="D32" s="74" t="s">
        <v>53</v>
      </c>
      <c r="E32" s="71" t="s">
        <v>42</v>
      </c>
      <c r="F32" s="72">
        <v>214.36</v>
      </c>
      <c r="G32" s="75"/>
      <c r="H32" s="46" t="str" cm="1">
        <f t="array" ref="H32">+numtext(G32)</f>
        <v>CERO PESOS 00/100 M.N.</v>
      </c>
      <c r="I32" s="47">
        <f t="shared" si="1" ref="I32:I43">+ROUND(F32*G32,2)</f>
        <v>0</v>
      </c>
      <c r="J32" s="6"/>
      <c r="K32" s="6"/>
      <c r="L32" s="6"/>
      <c r="M32" s="6"/>
      <c r="W32" s="28"/>
      <c r="X32" s="28"/>
    </row>
    <row r="33" spans="3:24" s="48" customFormat="1" ht="40.5">
      <c r="C33" s="70" t="s">
        <v>152</v>
      </c>
      <c r="D33" s="74" t="s">
        <v>49</v>
      </c>
      <c r="E33" s="71" t="s">
        <v>42</v>
      </c>
      <c r="F33" s="72">
        <v>214.36</v>
      </c>
      <c r="G33" s="75"/>
      <c r="H33" s="46" t="str" cm="1">
        <f t="array" ref="H33">+numtext(G33)</f>
        <v>CERO PESOS 00/100 M.N.</v>
      </c>
      <c r="I33" s="47">
        <f t="shared" si="1"/>
        <v>0</v>
      </c>
      <c r="J33" s="6"/>
      <c r="K33" s="6"/>
      <c r="L33" s="6"/>
      <c r="M33" s="6"/>
      <c r="W33" s="28"/>
      <c r="X33" s="28"/>
    </row>
    <row r="34" spans="3:24" s="48" customFormat="1" ht="40.5">
      <c r="C34" s="70" t="s">
        <v>153</v>
      </c>
      <c r="D34" s="74" t="s">
        <v>50</v>
      </c>
      <c r="E34" s="71" t="s">
        <v>51</v>
      </c>
      <c r="F34" s="72">
        <v>6430.70</v>
      </c>
      <c r="G34" s="75"/>
      <c r="H34" s="46" t="str" cm="1">
        <f t="array" ref="H34">+numtext(G34)</f>
        <v>CERO PESOS 00/100 M.N.</v>
      </c>
      <c r="I34" s="47">
        <f t="shared" si="1"/>
        <v>0</v>
      </c>
      <c r="J34" s="6"/>
      <c r="K34" s="6"/>
      <c r="L34" s="6"/>
      <c r="M34" s="6"/>
      <c r="W34" s="28"/>
      <c r="X34" s="28"/>
    </row>
    <row r="35" spans="3:24" s="48" customFormat="1" ht="30.4">
      <c r="C35" s="70" t="s">
        <v>154</v>
      </c>
      <c r="D35" s="74" t="s">
        <v>54</v>
      </c>
      <c r="E35" s="71" t="s">
        <v>22</v>
      </c>
      <c r="F35" s="72">
        <v>1071.78</v>
      </c>
      <c r="G35" s="75"/>
      <c r="H35" s="46" t="str" cm="1">
        <f t="array" ref="H35">+numtext(G35)</f>
        <v>CERO PESOS 00/100 M.N.</v>
      </c>
      <c r="I35" s="47">
        <f t="shared" si="1"/>
        <v>0</v>
      </c>
      <c r="J35" s="6"/>
      <c r="K35" s="6"/>
      <c r="L35" s="6"/>
      <c r="M35" s="6"/>
      <c r="W35" s="28"/>
      <c r="X35" s="28"/>
    </row>
    <row r="36" spans="3:24" s="48" customFormat="1" ht="40.5">
      <c r="C36" s="70" t="s">
        <v>155</v>
      </c>
      <c r="D36" s="74" t="s">
        <v>55</v>
      </c>
      <c r="E36" s="71" t="s">
        <v>42</v>
      </c>
      <c r="F36" s="72">
        <v>329.24</v>
      </c>
      <c r="G36" s="75"/>
      <c r="H36" s="46" t="str" cm="1">
        <f t="array" ref="H36">+numtext(G36)</f>
        <v>CERO PESOS 00/100 M.N.</v>
      </c>
      <c r="I36" s="47">
        <f t="shared" si="1"/>
        <v>0</v>
      </c>
      <c r="J36" s="6"/>
      <c r="K36" s="6"/>
      <c r="L36" s="6"/>
      <c r="M36" s="6"/>
      <c r="W36" s="28"/>
      <c r="X36" s="28"/>
    </row>
    <row r="37" spans="3:24" s="48" customFormat="1" ht="30.4">
      <c r="C37" s="70" t="s">
        <v>156</v>
      </c>
      <c r="D37" s="74" t="s">
        <v>56</v>
      </c>
      <c r="E37" s="71" t="s">
        <v>42</v>
      </c>
      <c r="F37" s="72">
        <v>1.06</v>
      </c>
      <c r="G37" s="75"/>
      <c r="H37" s="46" t="str" cm="1">
        <f t="array" ref="H37">+numtext(G37)</f>
        <v>CERO PESOS 00/100 M.N.</v>
      </c>
      <c r="I37" s="47">
        <f t="shared" si="1"/>
        <v>0</v>
      </c>
      <c r="J37" s="6"/>
      <c r="K37" s="6"/>
      <c r="L37" s="6"/>
      <c r="M37" s="6"/>
      <c r="W37" s="28"/>
      <c r="X37" s="28"/>
    </row>
    <row r="38" spans="3:24" s="48" customFormat="1" ht="50.65">
      <c r="C38" s="70" t="s">
        <v>157</v>
      </c>
      <c r="D38" s="74" t="s">
        <v>57</v>
      </c>
      <c r="E38" s="71" t="s">
        <v>22</v>
      </c>
      <c r="F38" s="72">
        <v>1071.78</v>
      </c>
      <c r="G38" s="75"/>
      <c r="H38" s="46" t="str" cm="1">
        <f t="array" ref="H38">+numtext(G38)</f>
        <v>CERO PESOS 00/100 M.N.</v>
      </c>
      <c r="I38" s="47">
        <f t="shared" si="1"/>
        <v>0</v>
      </c>
      <c r="J38" s="6"/>
      <c r="K38" s="6"/>
      <c r="L38" s="6"/>
      <c r="M38" s="6"/>
      <c r="W38" s="28"/>
      <c r="X38" s="28"/>
    </row>
    <row r="39" spans="3:24" s="48" customFormat="1" ht="30.4">
      <c r="C39" s="70" t="s">
        <v>158</v>
      </c>
      <c r="D39" s="74" t="s">
        <v>58</v>
      </c>
      <c r="E39" s="71" t="s">
        <v>23</v>
      </c>
      <c r="F39" s="72">
        <v>1314.78</v>
      </c>
      <c r="G39" s="75"/>
      <c r="H39" s="46" t="str" cm="1">
        <f t="array" ref="H39">+numtext(G39)</f>
        <v>CERO PESOS 00/100 M.N.</v>
      </c>
      <c r="I39" s="47">
        <f t="shared" si="1"/>
        <v>0</v>
      </c>
      <c r="J39" s="6"/>
      <c r="K39" s="6"/>
      <c r="L39" s="6"/>
      <c r="M39" s="6"/>
      <c r="W39" s="28"/>
      <c r="X39" s="28"/>
    </row>
    <row r="40" spans="3:24" s="48" customFormat="1" ht="30.4">
      <c r="C40" s="70" t="s">
        <v>159</v>
      </c>
      <c r="D40" s="74" t="s">
        <v>59</v>
      </c>
      <c r="E40" s="71" t="s">
        <v>42</v>
      </c>
      <c r="F40" s="72">
        <v>130.52</v>
      </c>
      <c r="G40" s="75"/>
      <c r="H40" s="46" t="str" cm="1">
        <f t="array" ref="H40">+numtext(G40)</f>
        <v>CERO PESOS 00/100 M.N.</v>
      </c>
      <c r="I40" s="47">
        <f t="shared" si="1"/>
        <v>0</v>
      </c>
      <c r="J40" s="6"/>
      <c r="K40" s="6"/>
      <c r="L40" s="6"/>
      <c r="M40" s="6"/>
      <c r="W40" s="28"/>
      <c r="X40" s="28"/>
    </row>
    <row r="41" spans="3:24" s="48" customFormat="1" ht="40.5">
      <c r="C41" s="70" t="s">
        <v>160</v>
      </c>
      <c r="D41" s="74" t="s">
        <v>60</v>
      </c>
      <c r="E41" s="71" t="s">
        <v>22</v>
      </c>
      <c r="F41" s="72">
        <v>185.20</v>
      </c>
      <c r="G41" s="75"/>
      <c r="H41" s="46" t="str" cm="1">
        <f t="array" ref="H41">+numtext(G41)</f>
        <v>CERO PESOS 00/100 M.N.</v>
      </c>
      <c r="I41" s="47">
        <f t="shared" si="1"/>
        <v>0</v>
      </c>
      <c r="J41" s="6"/>
      <c r="K41" s="6"/>
      <c r="L41" s="6"/>
      <c r="M41" s="6"/>
      <c r="W41" s="28"/>
      <c r="X41" s="28"/>
    </row>
    <row r="42" spans="3:24" s="48" customFormat="1" ht="40.5">
      <c r="C42" s="70" t="s">
        <v>161</v>
      </c>
      <c r="D42" s="74" t="s">
        <v>61</v>
      </c>
      <c r="E42" s="71" t="s">
        <v>21</v>
      </c>
      <c r="F42" s="72">
        <v>63</v>
      </c>
      <c r="G42" s="75"/>
      <c r="H42" s="46" t="str" cm="1">
        <f t="array" ref="H42">+numtext(G42)</f>
        <v>CERO PESOS 00/100 M.N.</v>
      </c>
      <c r="I42" s="47">
        <f t="shared" si="1"/>
        <v>0</v>
      </c>
      <c r="J42" s="6"/>
      <c r="K42" s="6"/>
      <c r="L42" s="6"/>
      <c r="M42" s="6"/>
      <c r="W42" s="28"/>
      <c r="X42" s="28"/>
    </row>
    <row r="43" spans="3:24" s="48" customFormat="1" ht="91.15">
      <c r="C43" s="70" t="s">
        <v>162</v>
      </c>
      <c r="D43" s="74" t="s">
        <v>62</v>
      </c>
      <c r="E43" s="71" t="s">
        <v>21</v>
      </c>
      <c r="F43" s="72">
        <v>8</v>
      </c>
      <c r="G43" s="75"/>
      <c r="H43" s="46" t="str" cm="1">
        <f t="array" ref="H43">+numtext(G43)</f>
        <v>CERO PESOS 00/100 M.N.</v>
      </c>
      <c r="I43" s="47">
        <f t="shared" si="1"/>
        <v>0</v>
      </c>
      <c r="J43" s="6"/>
      <c r="K43" s="6"/>
      <c r="L43" s="6"/>
      <c r="M43" s="6"/>
      <c r="W43" s="28"/>
      <c r="X43" s="28"/>
    </row>
    <row r="44" spans="3:24" s="48" customFormat="1" ht="13.15">
      <c r="C44" s="76" t="s">
        <v>135</v>
      </c>
      <c r="D44" s="76" t="s">
        <v>63</v>
      </c>
      <c r="E44" s="77"/>
      <c r="F44" s="78"/>
      <c r="G44" s="79"/>
      <c r="H44" s="80"/>
      <c r="I44" s="81">
        <f>SUM(I45:I46)</f>
        <v>0</v>
      </c>
      <c r="J44" s="6"/>
      <c r="K44" s="6"/>
      <c r="L44" s="6"/>
      <c r="M44" s="6"/>
      <c r="W44" s="28"/>
      <c r="X44" s="28"/>
    </row>
    <row r="45" spans="3:24" s="48" customFormat="1" ht="70.9">
      <c r="C45" s="70" t="s">
        <v>163</v>
      </c>
      <c r="D45" s="74" t="s">
        <v>64</v>
      </c>
      <c r="E45" s="71" t="s">
        <v>23</v>
      </c>
      <c r="F45" s="72">
        <v>693.95</v>
      </c>
      <c r="G45" s="75"/>
      <c r="H45" s="46" t="str" cm="1">
        <f t="array" ref="H45">+numtext(G45)</f>
        <v>CERO PESOS 00/100 M.N.</v>
      </c>
      <c r="I45" s="47">
        <f t="shared" si="2" ref="I45:I46">+ROUND(F45*G45,2)</f>
        <v>0</v>
      </c>
      <c r="J45" s="6"/>
      <c r="K45" s="6"/>
      <c r="L45" s="6"/>
      <c r="M45" s="6"/>
      <c r="W45" s="28"/>
      <c r="X45" s="28"/>
    </row>
    <row r="46" spans="3:24" s="48" customFormat="1" ht="50.65">
      <c r="C46" s="70" t="s">
        <v>164</v>
      </c>
      <c r="D46" s="74" t="s">
        <v>65</v>
      </c>
      <c r="E46" s="71" t="s">
        <v>23</v>
      </c>
      <c r="F46" s="72">
        <v>110</v>
      </c>
      <c r="G46" s="75"/>
      <c r="H46" s="46" t="str" cm="1">
        <f t="array" ref="H46">+numtext(G46)</f>
        <v>CERO PESOS 00/100 M.N.</v>
      </c>
      <c r="I46" s="47">
        <f t="shared" si="2"/>
        <v>0</v>
      </c>
      <c r="J46" s="6"/>
      <c r="K46" s="6"/>
      <c r="L46" s="6"/>
      <c r="M46" s="6"/>
      <c r="W46" s="28"/>
      <c r="X46" s="28"/>
    </row>
    <row r="47" spans="3:24" s="48" customFormat="1" ht="13.15">
      <c r="C47" s="76" t="s">
        <v>136</v>
      </c>
      <c r="D47" s="76" t="s">
        <v>66</v>
      </c>
      <c r="E47" s="77"/>
      <c r="F47" s="78"/>
      <c r="G47" s="79"/>
      <c r="H47" s="80"/>
      <c r="I47" s="81">
        <f>SUM(I48:I52)</f>
        <v>0</v>
      </c>
      <c r="J47" s="6"/>
      <c r="K47" s="6"/>
      <c r="L47" s="6"/>
      <c r="M47" s="6"/>
      <c r="W47" s="28"/>
      <c r="X47" s="28"/>
    </row>
    <row r="48" spans="3:24" s="48" customFormat="1" ht="40.5">
      <c r="C48" s="70" t="s">
        <v>165</v>
      </c>
      <c r="D48" s="74" t="s">
        <v>67</v>
      </c>
      <c r="E48" s="71" t="s">
        <v>42</v>
      </c>
      <c r="F48" s="72">
        <v>147.58</v>
      </c>
      <c r="G48" s="75"/>
      <c r="H48" s="46" t="str" cm="1">
        <f t="array" ref="H48">+numtext(G48)</f>
        <v>CERO PESOS 00/100 M.N.</v>
      </c>
      <c r="I48" s="47">
        <f t="shared" si="3" ref="I48:I52">+ROUND(F48*G48,2)</f>
        <v>0</v>
      </c>
      <c r="J48" s="6"/>
      <c r="K48" s="6"/>
      <c r="L48" s="6"/>
      <c r="M48" s="6"/>
      <c r="W48" s="28"/>
      <c r="X48" s="28"/>
    </row>
    <row r="49" spans="3:24" s="48" customFormat="1" ht="50.65">
      <c r="C49" s="70" t="s">
        <v>166</v>
      </c>
      <c r="D49" s="74" t="s">
        <v>68</v>
      </c>
      <c r="E49" s="71" t="s">
        <v>42</v>
      </c>
      <c r="F49" s="72">
        <v>368.93</v>
      </c>
      <c r="G49" s="75"/>
      <c r="H49" s="46" t="str" cm="1">
        <f t="array" ref="H49">+numtext(G49)</f>
        <v>CERO PESOS 00/100 M.N.</v>
      </c>
      <c r="I49" s="47">
        <f t="shared" si="3"/>
        <v>0</v>
      </c>
      <c r="J49" s="6"/>
      <c r="K49" s="6"/>
      <c r="L49" s="6"/>
      <c r="M49" s="6"/>
      <c r="W49" s="28"/>
      <c r="X49" s="28"/>
    </row>
    <row r="50" spans="3:24" s="48" customFormat="1" ht="50.65">
      <c r="C50" s="70" t="s">
        <v>167</v>
      </c>
      <c r="D50" s="74" t="s">
        <v>69</v>
      </c>
      <c r="E50" s="71" t="s">
        <v>42</v>
      </c>
      <c r="F50" s="72">
        <v>110.69</v>
      </c>
      <c r="G50" s="75"/>
      <c r="H50" s="46" t="str" cm="1">
        <f t="array" ref="H50">+numtext(G50)</f>
        <v>CERO PESOS 00/100 M.N.</v>
      </c>
      <c r="I50" s="47">
        <f t="shared" si="3"/>
        <v>0</v>
      </c>
      <c r="J50" s="6"/>
      <c r="K50" s="6"/>
      <c r="L50" s="6"/>
      <c r="M50" s="6"/>
      <c r="W50" s="28"/>
      <c r="X50" s="28"/>
    </row>
    <row r="51" spans="3:24" s="48" customFormat="1" ht="91.15">
      <c r="C51" s="70" t="s">
        <v>168</v>
      </c>
      <c r="D51" s="74" t="s">
        <v>70</v>
      </c>
      <c r="E51" s="71" t="s">
        <v>22</v>
      </c>
      <c r="F51" s="72">
        <v>158.50</v>
      </c>
      <c r="G51" s="75"/>
      <c r="H51" s="46" t="str" cm="1">
        <f t="array" ref="H51">+numtext(G51)</f>
        <v>CERO PESOS 00/100 M.N.</v>
      </c>
      <c r="I51" s="47">
        <f t="shared" si="3"/>
        <v>0</v>
      </c>
      <c r="J51" s="6"/>
      <c r="K51" s="6"/>
      <c r="L51" s="6"/>
      <c r="M51" s="6"/>
      <c r="W51" s="28"/>
      <c r="X51" s="28"/>
    </row>
    <row r="52" spans="3:24" s="48" customFormat="1" ht="40.5">
      <c r="C52" s="70" t="s">
        <v>169</v>
      </c>
      <c r="D52" s="74" t="s">
        <v>71</v>
      </c>
      <c r="E52" s="71" t="s">
        <v>42</v>
      </c>
      <c r="F52" s="72">
        <v>10.50</v>
      </c>
      <c r="G52" s="75"/>
      <c r="H52" s="46" t="str" cm="1">
        <f t="array" ref="H52">+numtext(G52)</f>
        <v>CERO PESOS 00/100 M.N.</v>
      </c>
      <c r="I52" s="47">
        <f t="shared" si="3"/>
        <v>0</v>
      </c>
      <c r="J52" s="6"/>
      <c r="K52" s="6"/>
      <c r="L52" s="6"/>
      <c r="M52" s="6"/>
      <c r="W52" s="28"/>
      <c r="X52" s="28"/>
    </row>
    <row r="53" spans="3:24" s="48" customFormat="1" ht="13.15">
      <c r="C53" s="66" t="s">
        <v>31</v>
      </c>
      <c r="D53" s="66" t="s">
        <v>72</v>
      </c>
      <c r="E53" s="67"/>
      <c r="F53" s="68"/>
      <c r="G53" s="75"/>
      <c r="H53" s="46"/>
      <c r="I53" s="69">
        <f>SUM(I54:I68)</f>
        <v>0</v>
      </c>
      <c r="J53" s="6"/>
      <c r="K53" s="6"/>
      <c r="L53" s="6"/>
      <c r="M53" s="6"/>
      <c r="W53" s="28"/>
      <c r="X53" s="28"/>
    </row>
    <row r="54" spans="3:24" s="48" customFormat="1" ht="40.5">
      <c r="C54" s="70" t="s">
        <v>170</v>
      </c>
      <c r="D54" s="74" t="s">
        <v>73</v>
      </c>
      <c r="E54" s="71" t="s">
        <v>22</v>
      </c>
      <c r="F54" s="72">
        <v>65.50</v>
      </c>
      <c r="G54" s="75"/>
      <c r="H54" s="46" t="str" cm="1">
        <f t="array" ref="H54">+numtext(G54)</f>
        <v>CERO PESOS 00/100 M.N.</v>
      </c>
      <c r="I54" s="47">
        <f t="shared" si="4" ref="I54:I68">+ROUND(F54*G54,2)</f>
        <v>0</v>
      </c>
      <c r="J54" s="6"/>
      <c r="K54" s="6"/>
      <c r="L54" s="6"/>
      <c r="M54" s="6"/>
      <c r="W54" s="28"/>
      <c r="X54" s="28"/>
    </row>
    <row r="55" spans="3:24" s="48" customFormat="1" ht="40.5">
      <c r="C55" s="70" t="s">
        <v>171</v>
      </c>
      <c r="D55" s="74" t="s">
        <v>74</v>
      </c>
      <c r="E55" s="71" t="s">
        <v>42</v>
      </c>
      <c r="F55" s="72">
        <v>47.16</v>
      </c>
      <c r="G55" s="75"/>
      <c r="H55" s="46" t="str" cm="1">
        <f t="array" ref="H55">+numtext(G55)</f>
        <v>CERO PESOS 00/100 M.N.</v>
      </c>
      <c r="I55" s="47">
        <f t="shared" si="4"/>
        <v>0</v>
      </c>
      <c r="J55" s="6"/>
      <c r="K55" s="6"/>
      <c r="L55" s="6"/>
      <c r="M55" s="6"/>
      <c r="W55" s="28"/>
      <c r="X55" s="28"/>
    </row>
    <row r="56" spans="3:24" s="48" customFormat="1" ht="30.4">
      <c r="C56" s="70" t="s">
        <v>172</v>
      </c>
      <c r="D56" s="74" t="s">
        <v>75</v>
      </c>
      <c r="E56" s="71" t="s">
        <v>22</v>
      </c>
      <c r="F56" s="72">
        <v>65.50</v>
      </c>
      <c r="G56" s="75"/>
      <c r="H56" s="46" t="str" cm="1">
        <f t="array" ref="H56">+numtext(G56)</f>
        <v>CERO PESOS 00/100 M.N.</v>
      </c>
      <c r="I56" s="47">
        <f t="shared" si="4"/>
        <v>0</v>
      </c>
      <c r="J56" s="6"/>
      <c r="K56" s="6"/>
      <c r="L56" s="6"/>
      <c r="M56" s="6"/>
      <c r="W56" s="28"/>
      <c r="X56" s="28"/>
    </row>
    <row r="57" spans="3:24" s="48" customFormat="1" ht="30.4">
      <c r="C57" s="70" t="s">
        <v>173</v>
      </c>
      <c r="D57" s="74" t="s">
        <v>76</v>
      </c>
      <c r="E57" s="71" t="s">
        <v>77</v>
      </c>
      <c r="F57" s="72">
        <v>820.50</v>
      </c>
      <c r="G57" s="75"/>
      <c r="H57" s="46" t="str" cm="1">
        <f t="array" ref="H57">+numtext(G57)</f>
        <v>CERO PESOS 00/100 M.N.</v>
      </c>
      <c r="I57" s="47">
        <f t="shared" si="4"/>
        <v>0</v>
      </c>
      <c r="J57" s="6"/>
      <c r="K57" s="6"/>
      <c r="L57" s="6"/>
      <c r="M57" s="6"/>
      <c r="W57" s="28"/>
      <c r="X57" s="28"/>
    </row>
    <row r="58" spans="3:24" s="48" customFormat="1" ht="30.4">
      <c r="C58" s="70" t="s">
        <v>174</v>
      </c>
      <c r="D58" s="74" t="s">
        <v>78</v>
      </c>
      <c r="E58" s="71" t="s">
        <v>22</v>
      </c>
      <c r="F58" s="72">
        <v>22.50</v>
      </c>
      <c r="G58" s="75"/>
      <c r="H58" s="46" t="str" cm="1">
        <f t="array" ref="H58">+numtext(G58)</f>
        <v>CERO PESOS 00/100 M.N.</v>
      </c>
      <c r="I58" s="47">
        <f t="shared" si="4"/>
        <v>0</v>
      </c>
      <c r="J58" s="6"/>
      <c r="K58" s="6"/>
      <c r="L58" s="6"/>
      <c r="M58" s="6"/>
      <c r="W58" s="28"/>
      <c r="X58" s="28"/>
    </row>
    <row r="59" spans="3:24" s="48" customFormat="1" ht="40.5">
      <c r="C59" s="70" t="s">
        <v>175</v>
      </c>
      <c r="D59" s="74" t="s">
        <v>79</v>
      </c>
      <c r="E59" s="71" t="s">
        <v>22</v>
      </c>
      <c r="F59" s="72">
        <v>32.8</v>
      </c>
      <c r="G59" s="75"/>
      <c r="H59" s="46" t="str" cm="1">
        <f t="array" ref="H59">+numtext(G59)</f>
        <v>CERO PESOS 00/100 M.N.</v>
      </c>
      <c r="I59" s="47">
        <f t="shared" si="4"/>
        <v>0</v>
      </c>
      <c r="J59" s="6"/>
      <c r="K59" s="6"/>
      <c r="L59" s="6"/>
      <c r="M59" s="6"/>
      <c r="W59" s="28"/>
      <c r="X59" s="28"/>
    </row>
    <row r="60" spans="3:24" s="48" customFormat="1" ht="30.4">
      <c r="C60" s="70" t="s">
        <v>176</v>
      </c>
      <c r="D60" s="74" t="s">
        <v>56</v>
      </c>
      <c r="E60" s="71" t="s">
        <v>42</v>
      </c>
      <c r="F60" s="72">
        <v>13.10</v>
      </c>
      <c r="G60" s="75"/>
      <c r="H60" s="46" t="str" cm="1">
        <f t="array" ref="H60">+numtext(G60)</f>
        <v>CERO PESOS 00/100 M.N.</v>
      </c>
      <c r="I60" s="47">
        <f t="shared" si="4"/>
        <v>0</v>
      </c>
      <c r="J60" s="6"/>
      <c r="K60" s="6"/>
      <c r="L60" s="6"/>
      <c r="M60" s="6"/>
      <c r="W60" s="28"/>
      <c r="X60" s="28"/>
    </row>
    <row r="61" spans="3:24" s="48" customFormat="1" ht="30.4">
      <c r="C61" s="70" t="s">
        <v>177</v>
      </c>
      <c r="D61" s="74" t="s">
        <v>80</v>
      </c>
      <c r="E61" s="71" t="s">
        <v>23</v>
      </c>
      <c r="F61" s="72">
        <v>14.50</v>
      </c>
      <c r="G61" s="75"/>
      <c r="H61" s="46" t="str" cm="1">
        <f t="array" ref="H61">+numtext(G61)</f>
        <v>CERO PESOS 00/100 M.N.</v>
      </c>
      <c r="I61" s="47">
        <f t="shared" si="4"/>
        <v>0</v>
      </c>
      <c r="J61" s="6"/>
      <c r="K61" s="6"/>
      <c r="L61" s="6"/>
      <c r="M61" s="6"/>
      <c r="W61" s="28"/>
      <c r="X61" s="28"/>
    </row>
    <row r="62" spans="3:24" s="48" customFormat="1" ht="40.5">
      <c r="C62" s="70" t="s">
        <v>178</v>
      </c>
      <c r="D62" s="74" t="s">
        <v>81</v>
      </c>
      <c r="E62" s="71" t="s">
        <v>42</v>
      </c>
      <c r="F62" s="72">
        <v>7.86</v>
      </c>
      <c r="G62" s="75"/>
      <c r="H62" s="46" t="str" cm="1">
        <f t="array" ref="H62">+numtext(G62)</f>
        <v>CERO PESOS 00/100 M.N.</v>
      </c>
      <c r="I62" s="47">
        <f t="shared" si="4"/>
        <v>0</v>
      </c>
      <c r="J62" s="6"/>
      <c r="K62" s="6"/>
      <c r="L62" s="6"/>
      <c r="M62" s="6"/>
      <c r="W62" s="28"/>
      <c r="X62" s="28"/>
    </row>
    <row r="63" spans="3:24" s="48" customFormat="1" ht="40.5">
      <c r="C63" s="70" t="s">
        <v>179</v>
      </c>
      <c r="D63" s="74" t="s">
        <v>82</v>
      </c>
      <c r="E63" s="71" t="s">
        <v>42</v>
      </c>
      <c r="F63" s="72">
        <v>13.10</v>
      </c>
      <c r="G63" s="75"/>
      <c r="H63" s="46" t="str" cm="1">
        <f t="array" ref="H63">+numtext(G63)</f>
        <v>CERO PESOS 00/100 M.N.</v>
      </c>
      <c r="I63" s="47">
        <f t="shared" si="4"/>
        <v>0</v>
      </c>
      <c r="J63" s="6"/>
      <c r="K63" s="6"/>
      <c r="L63" s="6"/>
      <c r="M63" s="6"/>
      <c r="W63" s="28"/>
      <c r="X63" s="28"/>
    </row>
    <row r="64" spans="3:24" s="6" customFormat="1" ht="70.9">
      <c r="C64" s="70" t="s">
        <v>180</v>
      </c>
      <c r="D64" s="74" t="s">
        <v>83</v>
      </c>
      <c r="E64" s="71" t="s">
        <v>21</v>
      </c>
      <c r="F64" s="72">
        <v>2</v>
      </c>
      <c r="G64" s="75"/>
      <c r="H64" s="46" t="str" cm="1">
        <f t="array" ref="H64">+numtext(G64)</f>
        <v>CERO PESOS 00/100 M.N.</v>
      </c>
      <c r="I64" s="47">
        <f t="shared" si="4"/>
        <v>0</v>
      </c>
      <c r="W64" s="28"/>
      <c r="X64" s="28"/>
    </row>
    <row r="65" spans="3:24" s="6" customFormat="1" ht="40.5">
      <c r="C65" s="70" t="s">
        <v>181</v>
      </c>
      <c r="D65" s="74" t="s">
        <v>84</v>
      </c>
      <c r="E65" s="71" t="s">
        <v>22</v>
      </c>
      <c r="F65" s="72">
        <v>65.50</v>
      </c>
      <c r="G65" s="75"/>
      <c r="H65" s="46" t="str" cm="1">
        <f t="array" ref="H65">+numtext(G65)</f>
        <v>CERO PESOS 00/100 M.N.</v>
      </c>
      <c r="I65" s="47">
        <f t="shared" si="4"/>
        <v>0</v>
      </c>
      <c r="W65" s="28"/>
      <c r="X65" s="28"/>
    </row>
    <row r="66" spans="3:24" s="6" customFormat="1" ht="40.5">
      <c r="C66" s="70" t="s">
        <v>182</v>
      </c>
      <c r="D66" s="74" t="s">
        <v>55</v>
      </c>
      <c r="E66" s="71" t="s">
        <v>42</v>
      </c>
      <c r="F66" s="72">
        <v>13.10</v>
      </c>
      <c r="G66" s="75"/>
      <c r="H66" s="46" t="str" cm="1">
        <f t="array" ref="H66">+numtext(G66)</f>
        <v>CERO PESOS 00/100 M.N.</v>
      </c>
      <c r="I66" s="47">
        <f t="shared" si="4"/>
        <v>0</v>
      </c>
      <c r="W66" s="28"/>
      <c r="X66" s="28"/>
    </row>
    <row r="67" spans="3:24" s="48" customFormat="1" ht="40.5">
      <c r="C67" s="70" t="s">
        <v>183</v>
      </c>
      <c r="D67" s="74" t="s">
        <v>49</v>
      </c>
      <c r="E67" s="71" t="s">
        <v>42</v>
      </c>
      <c r="F67" s="72">
        <v>47.16</v>
      </c>
      <c r="G67" s="75"/>
      <c r="H67" s="46" t="str" cm="1">
        <f t="array" ref="H67">+numtext(G67)</f>
        <v>CERO PESOS 00/100 M.N.</v>
      </c>
      <c r="I67" s="47">
        <f t="shared" si="4"/>
        <v>0</v>
      </c>
      <c r="J67" s="6"/>
      <c r="K67" s="6"/>
      <c r="L67" s="6"/>
      <c r="M67" s="6"/>
      <c r="W67" s="28"/>
      <c r="X67" s="28"/>
    </row>
    <row r="68" spans="3:24" s="48" customFormat="1" ht="40.5">
      <c r="C68" s="70" t="s">
        <v>184</v>
      </c>
      <c r="D68" s="74" t="s">
        <v>85</v>
      </c>
      <c r="E68" s="71" t="s">
        <v>51</v>
      </c>
      <c r="F68" s="72">
        <v>1414.80</v>
      </c>
      <c r="G68" s="75"/>
      <c r="H68" s="46" t="str" cm="1">
        <f t="array" ref="H68">+numtext(G68)</f>
        <v>CERO PESOS 00/100 M.N.</v>
      </c>
      <c r="I68" s="47">
        <f t="shared" si="4"/>
        <v>0</v>
      </c>
      <c r="J68" s="6"/>
      <c r="K68" s="6"/>
      <c r="L68" s="6"/>
      <c r="M68" s="6"/>
      <c r="W68" s="28"/>
      <c r="X68" s="28"/>
    </row>
    <row r="69" spans="3:24" s="48" customFormat="1" ht="13.15">
      <c r="C69" s="66" t="s">
        <v>32</v>
      </c>
      <c r="D69" s="66" t="s">
        <v>86</v>
      </c>
      <c r="E69" s="67"/>
      <c r="F69" s="68"/>
      <c r="G69" s="75"/>
      <c r="H69" s="46"/>
      <c r="I69" s="69">
        <f>I70+I75</f>
        <v>0</v>
      </c>
      <c r="J69" s="6"/>
      <c r="K69" s="6"/>
      <c r="L69" s="6"/>
      <c r="M69" s="6"/>
      <c r="W69" s="28"/>
      <c r="X69" s="28"/>
    </row>
    <row r="70" spans="3:24" s="48" customFormat="1" ht="13.15">
      <c r="C70" s="76" t="s">
        <v>87</v>
      </c>
      <c r="D70" s="76" t="s">
        <v>88</v>
      </c>
      <c r="E70" s="77"/>
      <c r="F70" s="78"/>
      <c r="G70" s="79"/>
      <c r="H70" s="80"/>
      <c r="I70" s="81">
        <f>SUM(I71:I74)</f>
        <v>0</v>
      </c>
      <c r="J70" s="6"/>
      <c r="K70" s="6"/>
      <c r="L70" s="6"/>
      <c r="M70" s="6"/>
      <c r="W70" s="28"/>
      <c r="X70" s="28"/>
    </row>
    <row r="71" spans="3:24" s="48" customFormat="1" ht="50.65">
      <c r="C71" s="70" t="s">
        <v>89</v>
      </c>
      <c r="D71" s="74" t="s">
        <v>90</v>
      </c>
      <c r="E71" s="71" t="s">
        <v>21</v>
      </c>
      <c r="F71" s="72">
        <v>3</v>
      </c>
      <c r="G71" s="75"/>
      <c r="H71" s="46" t="str" cm="1">
        <f t="array" ref="H71">+numtext(G71)</f>
        <v>CERO PESOS 00/100 M.N.</v>
      </c>
      <c r="I71" s="47">
        <f t="shared" si="5" ref="I71:I74">+ROUND(F71*G71,2)</f>
        <v>0</v>
      </c>
      <c r="J71" s="6"/>
      <c r="K71" s="6"/>
      <c r="L71" s="6"/>
      <c r="M71" s="6"/>
      <c r="W71" s="28"/>
      <c r="X71" s="28"/>
    </row>
    <row r="72" spans="3:24" s="48" customFormat="1" ht="60.75">
      <c r="C72" s="70" t="s">
        <v>91</v>
      </c>
      <c r="D72" s="74" t="s">
        <v>92</v>
      </c>
      <c r="E72" s="71" t="s">
        <v>23</v>
      </c>
      <c r="F72" s="72">
        <v>297.14</v>
      </c>
      <c r="G72" s="75"/>
      <c r="H72" s="46" t="str" cm="1">
        <f t="array" ref="H72">+numtext(G72)</f>
        <v>CERO PESOS 00/100 M.N.</v>
      </c>
      <c r="I72" s="47">
        <f t="shared" si="5"/>
        <v>0</v>
      </c>
      <c r="J72" s="6"/>
      <c r="K72" s="6"/>
      <c r="L72" s="6"/>
      <c r="M72" s="6"/>
      <c r="W72" s="28"/>
      <c r="X72" s="28"/>
    </row>
    <row r="73" spans="3:24" s="48" customFormat="1" ht="50.65">
      <c r="C73" s="70" t="s">
        <v>93</v>
      </c>
      <c r="D73" s="74" t="s">
        <v>94</v>
      </c>
      <c r="E73" s="71" t="s">
        <v>21</v>
      </c>
      <c r="F73" s="72">
        <v>1</v>
      </c>
      <c r="G73" s="75"/>
      <c r="H73" s="46" t="str" cm="1">
        <f t="array" ref="H73">+numtext(G73)</f>
        <v>CERO PESOS 00/100 M.N.</v>
      </c>
      <c r="I73" s="47">
        <f t="shared" si="5"/>
        <v>0</v>
      </c>
      <c r="J73" s="6"/>
      <c r="K73" s="6"/>
      <c r="L73" s="6"/>
      <c r="M73" s="6"/>
      <c r="W73" s="28"/>
      <c r="X73" s="28"/>
    </row>
    <row r="74" spans="3:24" s="48" customFormat="1" ht="50.65">
      <c r="C74" s="70" t="s">
        <v>95</v>
      </c>
      <c r="D74" s="74" t="s">
        <v>96</v>
      </c>
      <c r="E74" s="71" t="s">
        <v>21</v>
      </c>
      <c r="F74" s="72">
        <v>1</v>
      </c>
      <c r="G74" s="75"/>
      <c r="H74" s="46" t="str" cm="1">
        <f t="array" ref="H74">+numtext(G74)</f>
        <v>CERO PESOS 00/100 M.N.</v>
      </c>
      <c r="I74" s="47">
        <f t="shared" si="5"/>
        <v>0</v>
      </c>
      <c r="J74" s="6"/>
      <c r="K74" s="6"/>
      <c r="L74" s="6"/>
      <c r="M74" s="6"/>
      <c r="W74" s="28"/>
      <c r="X74" s="28"/>
    </row>
    <row r="75" spans="3:24" s="48" customFormat="1" ht="13.15">
      <c r="C75" s="76" t="s">
        <v>137</v>
      </c>
      <c r="D75" s="76" t="s">
        <v>97</v>
      </c>
      <c r="E75" s="77"/>
      <c r="F75" s="78"/>
      <c r="G75" s="79"/>
      <c r="H75" s="80"/>
      <c r="I75" s="81">
        <f>SUM(I76:I77)</f>
        <v>0</v>
      </c>
      <c r="J75" s="6"/>
      <c r="K75" s="6"/>
      <c r="L75" s="6"/>
      <c r="M75" s="6"/>
      <c r="W75" s="28"/>
      <c r="X75" s="28"/>
    </row>
    <row r="76" spans="3:24" s="48" customFormat="1" ht="151.9">
      <c r="C76" s="70" t="s">
        <v>185</v>
      </c>
      <c r="D76" s="74" t="s">
        <v>98</v>
      </c>
      <c r="E76" s="71" t="s">
        <v>21</v>
      </c>
      <c r="F76" s="72">
        <v>1</v>
      </c>
      <c r="G76" s="75"/>
      <c r="H76" s="46" t="str" cm="1">
        <f t="array" ref="H76">+numtext(G76)</f>
        <v>CERO PESOS 00/100 M.N.</v>
      </c>
      <c r="I76" s="47">
        <f t="shared" si="6" ref="I76:I77">+ROUND(F76*G76,2)</f>
        <v>0</v>
      </c>
      <c r="J76" s="6"/>
      <c r="K76" s="6"/>
      <c r="L76" s="6"/>
      <c r="M76" s="6"/>
      <c r="W76" s="28"/>
      <c r="X76" s="28"/>
    </row>
    <row r="77" spans="3:24" s="48" customFormat="1" ht="151.9">
      <c r="C77" s="70" t="s">
        <v>186</v>
      </c>
      <c r="D77" s="74" t="s">
        <v>99</v>
      </c>
      <c r="E77" s="71" t="s">
        <v>21</v>
      </c>
      <c r="F77" s="72">
        <v>1</v>
      </c>
      <c r="G77" s="75"/>
      <c r="H77" s="46" t="str" cm="1">
        <f t="array" ref="H77">+numtext(G77)</f>
        <v>CERO PESOS 00/100 M.N.</v>
      </c>
      <c r="I77" s="47">
        <f t="shared" si="6"/>
        <v>0</v>
      </c>
      <c r="J77" s="6"/>
      <c r="K77" s="6"/>
      <c r="L77" s="6"/>
      <c r="M77" s="6"/>
      <c r="W77" s="28"/>
      <c r="X77" s="28"/>
    </row>
    <row r="78" spans="3:24" s="48" customFormat="1" ht="13.15">
      <c r="C78" s="66" t="s">
        <v>33</v>
      </c>
      <c r="D78" s="66" t="s">
        <v>100</v>
      </c>
      <c r="E78" s="67"/>
      <c r="F78" s="68"/>
      <c r="G78" s="75"/>
      <c r="H78" s="46"/>
      <c r="I78" s="69">
        <f>I79+I91</f>
        <v>0</v>
      </c>
      <c r="J78" s="6"/>
      <c r="K78" s="6"/>
      <c r="L78" s="6"/>
      <c r="M78" s="6"/>
      <c r="W78" s="28"/>
      <c r="X78" s="28"/>
    </row>
    <row r="79" spans="3:24" s="48" customFormat="1" ht="13.15">
      <c r="C79" s="76" t="s">
        <v>138</v>
      </c>
      <c r="D79" s="76" t="s">
        <v>101</v>
      </c>
      <c r="E79" s="77"/>
      <c r="F79" s="78"/>
      <c r="G79" s="79"/>
      <c r="H79" s="80"/>
      <c r="I79" s="81">
        <f>SUM(I80:I90)</f>
        <v>0</v>
      </c>
      <c r="J79" s="6"/>
      <c r="K79" s="6"/>
      <c r="L79" s="6"/>
      <c r="M79" s="6"/>
      <c r="W79" s="28"/>
      <c r="X79" s="28"/>
    </row>
    <row r="80" spans="3:24" s="48" customFormat="1" ht="50.65">
      <c r="C80" s="70" t="s">
        <v>187</v>
      </c>
      <c r="D80" s="74" t="s">
        <v>102</v>
      </c>
      <c r="E80" s="71" t="s">
        <v>23</v>
      </c>
      <c r="F80" s="72">
        <v>320</v>
      </c>
      <c r="G80" s="75"/>
      <c r="H80" s="46" t="str" cm="1">
        <f t="array" ref="H80">+numtext(G80)</f>
        <v>CERO PESOS 00/100 M.N.</v>
      </c>
      <c r="I80" s="47">
        <f t="shared" si="7" ref="I80:I90">+ROUND(F80*G80,2)</f>
        <v>0</v>
      </c>
      <c r="J80" s="6"/>
      <c r="K80" s="6"/>
      <c r="L80" s="6"/>
      <c r="M80" s="6"/>
      <c r="W80" s="28"/>
      <c r="X80" s="28"/>
    </row>
    <row r="81" spans="3:24" s="48" customFormat="1" ht="30.4">
      <c r="C81" s="70" t="s">
        <v>188</v>
      </c>
      <c r="D81" s="74" t="s">
        <v>53</v>
      </c>
      <c r="E81" s="71" t="s">
        <v>42</v>
      </c>
      <c r="F81" s="72">
        <v>153.60</v>
      </c>
      <c r="G81" s="75"/>
      <c r="H81" s="46" t="str" cm="1">
        <f t="array" ref="H81">+numtext(G81)</f>
        <v>CERO PESOS 00/100 M.N.</v>
      </c>
      <c r="I81" s="47">
        <f t="shared" si="7"/>
        <v>0</v>
      </c>
      <c r="J81" s="6"/>
      <c r="K81" s="6"/>
      <c r="L81" s="6"/>
      <c r="M81" s="6"/>
      <c r="W81" s="28"/>
      <c r="X81" s="28"/>
    </row>
    <row r="82" spans="3:24" s="48" customFormat="1" ht="40.5">
      <c r="C82" s="70" t="s">
        <v>189</v>
      </c>
      <c r="D82" s="74" t="s">
        <v>103</v>
      </c>
      <c r="E82" s="71" t="s">
        <v>23</v>
      </c>
      <c r="F82" s="72">
        <v>640</v>
      </c>
      <c r="G82" s="75"/>
      <c r="H82" s="46" t="str" cm="1">
        <f t="array" ref="H82">+numtext(G82)</f>
        <v>CERO PESOS 00/100 M.N.</v>
      </c>
      <c r="I82" s="47">
        <f t="shared" si="7"/>
        <v>0</v>
      </c>
      <c r="J82" s="6"/>
      <c r="K82" s="6"/>
      <c r="L82" s="6"/>
      <c r="M82" s="6"/>
      <c r="W82" s="28"/>
      <c r="X82" s="28"/>
    </row>
    <row r="83" spans="3:24" s="48" customFormat="1" ht="40.5">
      <c r="C83" s="70" t="s">
        <v>190</v>
      </c>
      <c r="D83" s="74" t="s">
        <v>104</v>
      </c>
      <c r="E83" s="71" t="s">
        <v>23</v>
      </c>
      <c r="F83" s="72">
        <v>320</v>
      </c>
      <c r="G83" s="75"/>
      <c r="H83" s="46" t="str" cm="1">
        <f t="array" ref="H83">+numtext(G83)</f>
        <v>CERO PESOS 00/100 M.N.</v>
      </c>
      <c r="I83" s="47">
        <f t="shared" si="7"/>
        <v>0</v>
      </c>
      <c r="J83" s="6"/>
      <c r="K83" s="6"/>
      <c r="L83" s="6"/>
      <c r="M83" s="6"/>
      <c r="W83" s="28"/>
      <c r="X83" s="28"/>
    </row>
    <row r="84" spans="3:24" s="48" customFormat="1" ht="30.4">
      <c r="C84" s="70" t="s">
        <v>191</v>
      </c>
      <c r="D84" s="74" t="s">
        <v>105</v>
      </c>
      <c r="E84" s="71" t="s">
        <v>23</v>
      </c>
      <c r="F84" s="72">
        <v>320</v>
      </c>
      <c r="G84" s="75"/>
      <c r="H84" s="46" t="str" cm="1">
        <f t="array" ref="H84">+numtext(G84)</f>
        <v>CERO PESOS 00/100 M.N.</v>
      </c>
      <c r="I84" s="47">
        <f t="shared" si="7"/>
        <v>0</v>
      </c>
      <c r="J84" s="6"/>
      <c r="K84" s="6"/>
      <c r="L84" s="6"/>
      <c r="M84" s="6"/>
      <c r="W84" s="28"/>
      <c r="X84" s="28"/>
    </row>
    <row r="85" spans="3:24" s="48" customFormat="1" ht="50.65">
      <c r="C85" s="70" t="s">
        <v>192</v>
      </c>
      <c r="D85" s="74" t="s">
        <v>106</v>
      </c>
      <c r="E85" s="71" t="s">
        <v>21</v>
      </c>
      <c r="F85" s="72">
        <v>28</v>
      </c>
      <c r="G85" s="75"/>
      <c r="H85" s="46" t="str" cm="1">
        <f t="array" ref="H85">+numtext(G85)</f>
        <v>CERO PESOS 00/100 M.N.</v>
      </c>
      <c r="I85" s="47">
        <f t="shared" si="7"/>
        <v>0</v>
      </c>
      <c r="J85" s="6"/>
      <c r="K85" s="6"/>
      <c r="L85" s="6"/>
      <c r="M85" s="6"/>
      <c r="W85" s="28"/>
      <c r="X85" s="28"/>
    </row>
    <row r="86" spans="3:24" s="48" customFormat="1" ht="40.5">
      <c r="C86" s="70" t="s">
        <v>193</v>
      </c>
      <c r="D86" s="74" t="s">
        <v>107</v>
      </c>
      <c r="E86" s="71" t="s">
        <v>21</v>
      </c>
      <c r="F86" s="72">
        <v>28</v>
      </c>
      <c r="G86" s="75"/>
      <c r="H86" s="46" t="str" cm="1">
        <f t="array" ref="H86">+numtext(G86)</f>
        <v>CERO PESOS 00/100 M.N.</v>
      </c>
      <c r="I86" s="47">
        <f t="shared" si="7"/>
        <v>0</v>
      </c>
      <c r="J86" s="6"/>
      <c r="K86" s="6"/>
      <c r="L86" s="6"/>
      <c r="M86" s="6"/>
      <c r="W86" s="28"/>
      <c r="X86" s="28"/>
    </row>
    <row r="87" spans="3:24" s="48" customFormat="1" ht="30.4">
      <c r="C87" s="70" t="s">
        <v>194</v>
      </c>
      <c r="D87" s="74" t="s">
        <v>56</v>
      </c>
      <c r="E87" s="71" t="s">
        <v>42</v>
      </c>
      <c r="F87" s="72">
        <v>0.90</v>
      </c>
      <c r="G87" s="75"/>
      <c r="H87" s="46" t="str" cm="1">
        <f t="array" ref="H87">+numtext(G87)</f>
        <v>CERO PESOS 00/100 M.N.</v>
      </c>
      <c r="I87" s="47">
        <f t="shared" si="7"/>
        <v>0</v>
      </c>
      <c r="J87" s="6"/>
      <c r="K87" s="6"/>
      <c r="L87" s="6"/>
      <c r="M87" s="6"/>
      <c r="W87" s="28"/>
      <c r="X87" s="28"/>
    </row>
    <row r="88" spans="3:24" s="48" customFormat="1" ht="40.5">
      <c r="C88" s="70" t="s">
        <v>195</v>
      </c>
      <c r="D88" s="74" t="s">
        <v>55</v>
      </c>
      <c r="E88" s="71" t="s">
        <v>42</v>
      </c>
      <c r="F88" s="72">
        <v>153.60</v>
      </c>
      <c r="G88" s="75"/>
      <c r="H88" s="46" t="str" cm="1">
        <f t="array" ref="H88">+numtext(G88)</f>
        <v>CERO PESOS 00/100 M.N.</v>
      </c>
      <c r="I88" s="47">
        <f t="shared" si="7"/>
        <v>0</v>
      </c>
      <c r="J88" s="6"/>
      <c r="K88" s="6"/>
      <c r="L88" s="6"/>
      <c r="M88" s="6"/>
      <c r="W88" s="28"/>
      <c r="X88" s="28"/>
    </row>
    <row r="89" spans="3:24" s="48" customFormat="1" ht="40.5">
      <c r="C89" s="70" t="s">
        <v>196</v>
      </c>
      <c r="D89" s="74" t="s">
        <v>49</v>
      </c>
      <c r="E89" s="71" t="s">
        <v>42</v>
      </c>
      <c r="F89" s="72">
        <v>153.60</v>
      </c>
      <c r="G89" s="75"/>
      <c r="H89" s="46" t="str" cm="1">
        <f t="array" ref="H89">+numtext(G89)</f>
        <v>CERO PESOS 00/100 M.N.</v>
      </c>
      <c r="I89" s="47">
        <f t="shared" si="7"/>
        <v>0</v>
      </c>
      <c r="J89" s="6"/>
      <c r="K89" s="6"/>
      <c r="L89" s="6"/>
      <c r="M89" s="6"/>
      <c r="W89" s="28"/>
      <c r="X89" s="28"/>
    </row>
    <row r="90" spans="3:24" s="48" customFormat="1" ht="40.5">
      <c r="C90" s="70" t="s">
        <v>197</v>
      </c>
      <c r="D90" s="74" t="s">
        <v>50</v>
      </c>
      <c r="E90" s="71" t="s">
        <v>51</v>
      </c>
      <c r="F90" s="72">
        <v>4608</v>
      </c>
      <c r="G90" s="75"/>
      <c r="H90" s="46" t="str" cm="1">
        <f t="array" ref="H90">+numtext(G90)</f>
        <v>CERO PESOS 00/100 M.N.</v>
      </c>
      <c r="I90" s="47">
        <f t="shared" si="7"/>
        <v>0</v>
      </c>
      <c r="J90" s="6"/>
      <c r="K90" s="6"/>
      <c r="L90" s="6"/>
      <c r="M90" s="6"/>
      <c r="W90" s="28"/>
      <c r="X90" s="28"/>
    </row>
    <row r="91" spans="3:24" s="48" customFormat="1" ht="13.15">
      <c r="C91" s="76" t="s">
        <v>139</v>
      </c>
      <c r="D91" s="76" t="s">
        <v>108</v>
      </c>
      <c r="E91" s="77"/>
      <c r="F91" s="78"/>
      <c r="G91" s="79"/>
      <c r="H91" s="80"/>
      <c r="I91" s="81">
        <f>SUM(I92:I108)</f>
        <v>0</v>
      </c>
      <c r="J91" s="6"/>
      <c r="K91" s="6"/>
      <c r="L91" s="6"/>
      <c r="M91" s="6"/>
      <c r="W91" s="28"/>
      <c r="X91" s="28"/>
    </row>
    <row r="92" spans="3:24" s="48" customFormat="1" ht="151.9">
      <c r="C92" s="70" t="s">
        <v>198</v>
      </c>
      <c r="D92" s="74" t="s">
        <v>109</v>
      </c>
      <c r="E92" s="71" t="s">
        <v>21</v>
      </c>
      <c r="F92" s="72">
        <v>28</v>
      </c>
      <c r="G92" s="75"/>
      <c r="H92" s="46" t="str" cm="1">
        <f t="array" ref="H92">+numtext(G92)</f>
        <v>CERO PESOS 00/100 M.N.</v>
      </c>
      <c r="I92" s="47">
        <f t="shared" si="8" ref="I92:I108">+ROUND(F92*G92,2)</f>
        <v>0</v>
      </c>
      <c r="J92" s="6"/>
      <c r="K92" s="6"/>
      <c r="L92" s="6"/>
      <c r="M92" s="6"/>
      <c r="W92" s="28"/>
      <c r="X92" s="28"/>
    </row>
    <row r="93" spans="3:24" s="48" customFormat="1" ht="91.15">
      <c r="C93" s="70" t="s">
        <v>199</v>
      </c>
      <c r="D93" s="74" t="s">
        <v>110</v>
      </c>
      <c r="E93" s="71" t="s">
        <v>21</v>
      </c>
      <c r="F93" s="72">
        <v>8</v>
      </c>
      <c r="G93" s="75"/>
      <c r="H93" s="46" t="str" cm="1">
        <f t="array" ref="H93">+numtext(G93)</f>
        <v>CERO PESOS 00/100 M.N.</v>
      </c>
      <c r="I93" s="47">
        <f t="shared" si="8"/>
        <v>0</v>
      </c>
      <c r="J93" s="6"/>
      <c r="K93" s="6"/>
      <c r="L93" s="6"/>
      <c r="M93" s="6"/>
      <c r="W93" s="28"/>
      <c r="X93" s="28"/>
    </row>
    <row r="94" spans="3:24" s="48" customFormat="1" ht="60.75">
      <c r="C94" s="70" t="s">
        <v>200</v>
      </c>
      <c r="D94" s="74" t="s">
        <v>111</v>
      </c>
      <c r="E94" s="71" t="s">
        <v>21</v>
      </c>
      <c r="F94" s="72">
        <v>8</v>
      </c>
      <c r="G94" s="75"/>
      <c r="H94" s="46" t="str" cm="1">
        <f t="array" ref="H94">+numtext(G94)</f>
        <v>CERO PESOS 00/100 M.N.</v>
      </c>
      <c r="I94" s="47">
        <f t="shared" si="8"/>
        <v>0</v>
      </c>
      <c r="J94" s="6"/>
      <c r="K94" s="6"/>
      <c r="L94" s="6"/>
      <c r="M94" s="6"/>
      <c r="W94" s="28"/>
      <c r="X94" s="28"/>
    </row>
    <row r="95" spans="3:24" s="48" customFormat="1" ht="40.5">
      <c r="C95" s="70" t="s">
        <v>201</v>
      </c>
      <c r="D95" s="74" t="s">
        <v>112</v>
      </c>
      <c r="E95" s="71" t="s">
        <v>21</v>
      </c>
      <c r="F95" s="72">
        <v>8</v>
      </c>
      <c r="G95" s="75"/>
      <c r="H95" s="46" t="str" cm="1">
        <f t="array" ref="H95">+numtext(G95)</f>
        <v>CERO PESOS 00/100 M.N.</v>
      </c>
      <c r="I95" s="47">
        <f t="shared" si="8"/>
        <v>0</v>
      </c>
      <c r="J95" s="6"/>
      <c r="K95" s="6"/>
      <c r="L95" s="6"/>
      <c r="M95" s="6"/>
      <c r="W95" s="28"/>
      <c r="X95" s="28"/>
    </row>
    <row r="96" spans="3:24" s="48" customFormat="1" ht="40.5">
      <c r="C96" s="70" t="s">
        <v>202</v>
      </c>
      <c r="D96" s="74" t="s">
        <v>113</v>
      </c>
      <c r="E96" s="71" t="s">
        <v>21</v>
      </c>
      <c r="F96" s="72">
        <v>8</v>
      </c>
      <c r="G96" s="75"/>
      <c r="H96" s="46" t="str" cm="1">
        <f t="array" ref="H96">+numtext(G96)</f>
        <v>CERO PESOS 00/100 M.N.</v>
      </c>
      <c r="I96" s="47">
        <f t="shared" si="8"/>
        <v>0</v>
      </c>
      <c r="J96" s="6"/>
      <c r="K96" s="6"/>
      <c r="L96" s="6"/>
      <c r="M96" s="6"/>
      <c r="W96" s="28"/>
      <c r="X96" s="28"/>
    </row>
    <row r="97" spans="3:24" s="48" customFormat="1" ht="40.5">
      <c r="C97" s="70" t="s">
        <v>203</v>
      </c>
      <c r="D97" s="74" t="s">
        <v>114</v>
      </c>
      <c r="E97" s="71" t="s">
        <v>21</v>
      </c>
      <c r="F97" s="72">
        <v>12</v>
      </c>
      <c r="G97" s="75"/>
      <c r="H97" s="46" t="str" cm="1">
        <f t="array" ref="H97">+numtext(G97)</f>
        <v>CERO PESOS 00/100 M.N.</v>
      </c>
      <c r="I97" s="47">
        <f t="shared" si="8"/>
        <v>0</v>
      </c>
      <c r="J97" s="6"/>
      <c r="K97" s="6"/>
      <c r="L97" s="6"/>
      <c r="M97" s="6"/>
      <c r="W97" s="28"/>
      <c r="X97" s="28"/>
    </row>
    <row r="98" spans="3:24" s="48" customFormat="1" ht="30.4">
      <c r="C98" s="70" t="s">
        <v>204</v>
      </c>
      <c r="D98" s="74" t="s">
        <v>115</v>
      </c>
      <c r="E98" s="71" t="s">
        <v>42</v>
      </c>
      <c r="F98" s="72">
        <v>0.08</v>
      </c>
      <c r="G98" s="75"/>
      <c r="H98" s="46" t="str" cm="1">
        <f t="array" ref="H98">+numtext(G98)</f>
        <v>CERO PESOS 00/100 M.N.</v>
      </c>
      <c r="I98" s="47">
        <f t="shared" si="8"/>
        <v>0</v>
      </c>
      <c r="J98" s="6"/>
      <c r="K98" s="6"/>
      <c r="L98" s="6"/>
      <c r="M98" s="6"/>
      <c r="W98" s="28"/>
      <c r="X98" s="28"/>
    </row>
    <row r="99" spans="3:24" s="48" customFormat="1" ht="40.5">
      <c r="C99" s="70" t="s">
        <v>205</v>
      </c>
      <c r="D99" s="74" t="s">
        <v>116</v>
      </c>
      <c r="E99" s="71" t="s">
        <v>23</v>
      </c>
      <c r="F99" s="72">
        <v>118.85</v>
      </c>
      <c r="G99" s="75"/>
      <c r="H99" s="46" t="str" cm="1">
        <f t="array" ref="H99">+numtext(G99)</f>
        <v>CERO PESOS 00/100 M.N.</v>
      </c>
      <c r="I99" s="47">
        <f t="shared" si="8"/>
        <v>0</v>
      </c>
      <c r="J99" s="6"/>
      <c r="K99" s="6"/>
      <c r="L99" s="6"/>
      <c r="M99" s="6"/>
      <c r="W99" s="28"/>
      <c r="X99" s="28"/>
    </row>
    <row r="100" spans="3:24" s="48" customFormat="1" ht="40.5">
      <c r="C100" s="70" t="s">
        <v>206</v>
      </c>
      <c r="D100" s="74" t="s">
        <v>117</v>
      </c>
      <c r="E100" s="71" t="s">
        <v>21</v>
      </c>
      <c r="F100" s="72">
        <v>14</v>
      </c>
      <c r="G100" s="75"/>
      <c r="H100" s="46" t="str" cm="1">
        <f t="array" ref="H100">+numtext(G100)</f>
        <v>CERO PESOS 00/100 M.N.</v>
      </c>
      <c r="I100" s="47">
        <f t="shared" si="8"/>
        <v>0</v>
      </c>
      <c r="J100" s="6"/>
      <c r="K100" s="6"/>
      <c r="L100" s="6"/>
      <c r="M100" s="6"/>
      <c r="W100" s="28"/>
      <c r="X100" s="28"/>
    </row>
    <row r="101" spans="3:24" s="48" customFormat="1" ht="20.25">
      <c r="C101" s="70" t="s">
        <v>207</v>
      </c>
      <c r="D101" s="74" t="s">
        <v>118</v>
      </c>
      <c r="E101" s="71" t="s">
        <v>21</v>
      </c>
      <c r="F101" s="72">
        <v>24</v>
      </c>
      <c r="G101" s="75"/>
      <c r="H101" s="46" t="str" cm="1">
        <f t="array" ref="H101">+numtext(G101)</f>
        <v>CERO PESOS 00/100 M.N.</v>
      </c>
      <c r="I101" s="47">
        <f t="shared" si="8"/>
        <v>0</v>
      </c>
      <c r="J101" s="6"/>
      <c r="K101" s="6"/>
      <c r="L101" s="6"/>
      <c r="M101" s="6"/>
      <c r="W101" s="28"/>
      <c r="X101" s="28"/>
    </row>
    <row r="102" spans="3:24" s="48" customFormat="1" ht="40.5">
      <c r="C102" s="70" t="s">
        <v>208</v>
      </c>
      <c r="D102" s="74" t="s">
        <v>119</v>
      </c>
      <c r="E102" s="71" t="s">
        <v>120</v>
      </c>
      <c r="F102" s="72">
        <v>45</v>
      </c>
      <c r="G102" s="75"/>
      <c r="H102" s="46" t="str" cm="1">
        <f t="array" ref="H102">+numtext(G102)</f>
        <v>CERO PESOS 00/100 M.N.</v>
      </c>
      <c r="I102" s="47">
        <f t="shared" si="8"/>
        <v>0</v>
      </c>
      <c r="J102" s="6"/>
      <c r="K102" s="6"/>
      <c r="L102" s="6"/>
      <c r="M102" s="6"/>
      <c r="W102" s="28"/>
      <c r="X102" s="28"/>
    </row>
    <row r="103" spans="3:24" s="48" customFormat="1" ht="40.5">
      <c r="C103" s="70" t="s">
        <v>209</v>
      </c>
      <c r="D103" s="74" t="s">
        <v>121</v>
      </c>
      <c r="E103" s="71" t="s">
        <v>120</v>
      </c>
      <c r="F103" s="72">
        <v>22</v>
      </c>
      <c r="G103" s="75"/>
      <c r="H103" s="46" t="str" cm="1">
        <f t="array" ref="H103">+numtext(G103)</f>
        <v>CERO PESOS 00/100 M.N.</v>
      </c>
      <c r="I103" s="47">
        <f t="shared" si="8"/>
        <v>0</v>
      </c>
      <c r="J103" s="6"/>
      <c r="K103" s="6"/>
      <c r="L103" s="6"/>
      <c r="M103" s="6"/>
      <c r="W103" s="28"/>
      <c r="X103" s="28"/>
    </row>
    <row r="104" spans="3:24" s="48" customFormat="1" ht="50.65">
      <c r="C104" s="70" t="s">
        <v>210</v>
      </c>
      <c r="D104" s="74" t="s">
        <v>122</v>
      </c>
      <c r="E104" s="71" t="s">
        <v>21</v>
      </c>
      <c r="F104" s="72">
        <v>7</v>
      </c>
      <c r="G104" s="75"/>
      <c r="H104" s="46" t="str" cm="1">
        <f t="array" ref="H104">+numtext(G104)</f>
        <v>CERO PESOS 00/100 M.N.</v>
      </c>
      <c r="I104" s="47">
        <f t="shared" si="8"/>
        <v>0</v>
      </c>
      <c r="J104" s="6"/>
      <c r="K104" s="6"/>
      <c r="L104" s="6"/>
      <c r="M104" s="6"/>
      <c r="W104" s="28"/>
      <c r="X104" s="28"/>
    </row>
    <row r="105" spans="3:24" s="48" customFormat="1" ht="40.5">
      <c r="C105" s="70" t="s">
        <v>211</v>
      </c>
      <c r="D105" s="74" t="s">
        <v>123</v>
      </c>
      <c r="E105" s="71" t="s">
        <v>21</v>
      </c>
      <c r="F105" s="72">
        <v>1</v>
      </c>
      <c r="G105" s="75"/>
      <c r="H105" s="46" t="str" cm="1">
        <f t="array" ref="H105">+numtext(G105)</f>
        <v>CERO PESOS 00/100 M.N.</v>
      </c>
      <c r="I105" s="47">
        <f t="shared" si="8"/>
        <v>0</v>
      </c>
      <c r="J105" s="6"/>
      <c r="K105" s="6"/>
      <c r="L105" s="6"/>
      <c r="M105" s="6"/>
      <c r="W105" s="28"/>
      <c r="X105" s="28"/>
    </row>
    <row r="106" spans="3:24" s="48" customFormat="1" ht="81">
      <c r="C106" s="70" t="s">
        <v>212</v>
      </c>
      <c r="D106" s="74" t="s">
        <v>124</v>
      </c>
      <c r="E106" s="71" t="s">
        <v>21</v>
      </c>
      <c r="F106" s="72">
        <v>1</v>
      </c>
      <c r="G106" s="75"/>
      <c r="H106" s="46" t="str" cm="1">
        <f t="array" ref="H106">+numtext(G106)</f>
        <v>CERO PESOS 00/100 M.N.</v>
      </c>
      <c r="I106" s="47">
        <f t="shared" si="8"/>
        <v>0</v>
      </c>
      <c r="J106" s="6"/>
      <c r="K106" s="6"/>
      <c r="L106" s="6"/>
      <c r="M106" s="6"/>
      <c r="W106" s="28"/>
      <c r="X106" s="28"/>
    </row>
    <row r="107" spans="3:24" s="48" customFormat="1" ht="20.25">
      <c r="C107" s="70" t="s">
        <v>213</v>
      </c>
      <c r="D107" s="74" t="s">
        <v>125</v>
      </c>
      <c r="E107" s="71" t="s">
        <v>21</v>
      </c>
      <c r="F107" s="72">
        <v>1</v>
      </c>
      <c r="G107" s="75"/>
      <c r="H107" s="46" t="str" cm="1">
        <f t="array" ref="H107">+numtext(G107)</f>
        <v>CERO PESOS 00/100 M.N.</v>
      </c>
      <c r="I107" s="47">
        <f t="shared" si="8"/>
        <v>0</v>
      </c>
      <c r="J107" s="6"/>
      <c r="K107" s="6"/>
      <c r="L107" s="6"/>
      <c r="M107" s="6"/>
      <c r="W107" s="28"/>
      <c r="X107" s="28"/>
    </row>
    <row r="108" spans="3:24" s="48" customFormat="1" ht="30.4">
      <c r="C108" s="70" t="s">
        <v>214</v>
      </c>
      <c r="D108" s="74" t="s">
        <v>126</v>
      </c>
      <c r="E108" s="71" t="s">
        <v>21</v>
      </c>
      <c r="F108" s="72">
        <v>1</v>
      </c>
      <c r="G108" s="75"/>
      <c r="H108" s="46" t="str" cm="1">
        <f t="array" ref="H108">+numtext(G108)</f>
        <v>CERO PESOS 00/100 M.N.</v>
      </c>
      <c r="I108" s="47">
        <f t="shared" si="8"/>
        <v>0</v>
      </c>
      <c r="J108" s="6"/>
      <c r="K108" s="6"/>
      <c r="L108" s="6"/>
      <c r="M108" s="6"/>
      <c r="W108" s="28"/>
      <c r="X108" s="28"/>
    </row>
    <row r="109" spans="3:24" s="48" customFormat="1" ht="13.15">
      <c r="C109" s="66" t="s">
        <v>140</v>
      </c>
      <c r="D109" s="66" t="s">
        <v>127</v>
      </c>
      <c r="E109" s="67"/>
      <c r="F109" s="68"/>
      <c r="G109" s="75"/>
      <c r="H109" s="46"/>
      <c r="I109" s="69">
        <f>SUM(I110:I113)</f>
        <v>0</v>
      </c>
      <c r="J109" s="6"/>
      <c r="K109" s="6"/>
      <c r="L109" s="6"/>
      <c r="M109" s="6"/>
      <c r="W109" s="28"/>
      <c r="X109" s="28"/>
    </row>
    <row r="110" spans="3:24" s="48" customFormat="1" ht="40.5">
      <c r="C110" s="70" t="s">
        <v>215</v>
      </c>
      <c r="D110" s="74" t="s">
        <v>128</v>
      </c>
      <c r="E110" s="71" t="s">
        <v>21</v>
      </c>
      <c r="F110" s="72">
        <v>15</v>
      </c>
      <c r="G110" s="75"/>
      <c r="H110" s="46" t="str" cm="1">
        <f t="array" ref="H110">+numtext(G110)</f>
        <v>CERO PESOS 00/100 M.N.</v>
      </c>
      <c r="I110" s="47">
        <f t="shared" si="9" ref="I110:I113">+ROUND(F110*G110,2)</f>
        <v>0</v>
      </c>
      <c r="J110" s="6"/>
      <c r="K110" s="6"/>
      <c r="L110" s="6"/>
      <c r="M110" s="6"/>
      <c r="W110" s="28"/>
      <c r="X110" s="28"/>
    </row>
    <row r="111" spans="3:24" s="48" customFormat="1" ht="40.5">
      <c r="C111" s="70" t="s">
        <v>216</v>
      </c>
      <c r="D111" s="74" t="s">
        <v>129</v>
      </c>
      <c r="E111" s="71" t="s">
        <v>21</v>
      </c>
      <c r="F111" s="72">
        <v>10</v>
      </c>
      <c r="G111" s="75"/>
      <c r="H111" s="46" t="str" cm="1">
        <f t="array" ref="H111">+numtext(G111)</f>
        <v>CERO PESOS 00/100 M.N.</v>
      </c>
      <c r="I111" s="47">
        <f t="shared" si="9"/>
        <v>0</v>
      </c>
      <c r="J111" s="6"/>
      <c r="K111" s="6"/>
      <c r="L111" s="6"/>
      <c r="M111" s="6"/>
      <c r="W111" s="28"/>
      <c r="X111" s="28"/>
    </row>
    <row r="112" spans="3:24" s="48" customFormat="1" ht="30.4">
      <c r="C112" s="70" t="s">
        <v>217</v>
      </c>
      <c r="D112" s="74" t="s">
        <v>130</v>
      </c>
      <c r="E112" s="71" t="s">
        <v>42</v>
      </c>
      <c r="F112" s="72">
        <v>106.98</v>
      </c>
      <c r="G112" s="75"/>
      <c r="H112" s="46" t="str" cm="1">
        <f t="array" ref="H112">+numtext(G112)</f>
        <v>CERO PESOS 00/100 M.N.</v>
      </c>
      <c r="I112" s="47">
        <f t="shared" si="9"/>
        <v>0</v>
      </c>
      <c r="J112" s="6"/>
      <c r="K112" s="6"/>
      <c r="L112" s="6"/>
      <c r="M112" s="6"/>
      <c r="W112" s="28"/>
      <c r="X112" s="28"/>
    </row>
    <row r="113" spans="3:24" s="48" customFormat="1" ht="30.4">
      <c r="C113" s="70" t="s">
        <v>218</v>
      </c>
      <c r="D113" s="74" t="s">
        <v>131</v>
      </c>
      <c r="E113" s="71" t="s">
        <v>42</v>
      </c>
      <c r="F113" s="72">
        <v>18.85</v>
      </c>
      <c r="G113" s="75"/>
      <c r="H113" s="46" t="str" cm="1">
        <f t="array" ref="H113">+numtext(G113)</f>
        <v>CERO PESOS 00/100 M.N.</v>
      </c>
      <c r="I113" s="47">
        <f t="shared" si="9"/>
        <v>0</v>
      </c>
      <c r="J113" s="6"/>
      <c r="K113" s="6"/>
      <c r="L113" s="6"/>
      <c r="M113" s="6"/>
      <c r="W113" s="28"/>
      <c r="X113" s="28"/>
    </row>
    <row r="114" spans="3:24" s="48" customFormat="1" ht="13.15">
      <c r="C114" s="66" t="s">
        <v>141</v>
      </c>
      <c r="D114" s="66" t="s">
        <v>132</v>
      </c>
      <c r="E114" s="67"/>
      <c r="F114" s="68"/>
      <c r="G114" s="75"/>
      <c r="H114" s="46"/>
      <c r="I114" s="69">
        <f>SUM(I115)</f>
        <v>0</v>
      </c>
      <c r="J114" s="6"/>
      <c r="K114" s="6"/>
      <c r="L114" s="6"/>
      <c r="M114" s="6"/>
      <c r="W114" s="28"/>
      <c r="X114" s="28"/>
    </row>
    <row r="115" spans="3:24" s="48" customFormat="1" ht="20.25">
      <c r="C115" s="70" t="s">
        <v>219</v>
      </c>
      <c r="D115" s="74" t="s">
        <v>133</v>
      </c>
      <c r="E115" s="71" t="s">
        <v>22</v>
      </c>
      <c r="F115" s="72">
        <v>1455.14</v>
      </c>
      <c r="G115" s="75"/>
      <c r="H115" s="46" t="str" cm="1">
        <f t="array" ref="H115">+numtext(G115)</f>
        <v>CERO PESOS 00/100 M.N.</v>
      </c>
      <c r="I115" s="47">
        <f>+ROUND(F115*G115,2)</f>
        <v>0</v>
      </c>
      <c r="J115" s="6"/>
      <c r="K115" s="6"/>
      <c r="L115" s="6"/>
      <c r="M115" s="6"/>
      <c r="W115" s="28"/>
      <c r="X115" s="28"/>
    </row>
    <row r="116" spans="3:9" s="48" customFormat="1" ht="12" customHeight="1">
      <c r="C116" s="70"/>
      <c r="D116" s="45"/>
      <c r="E116" s="71"/>
      <c r="F116" s="72"/>
      <c r="G116" s="73"/>
      <c r="H116" s="46"/>
      <c r="I116" s="47"/>
    </row>
    <row r="117" spans="3:9" ht="15.75">
      <c r="C117" s="60"/>
      <c r="D117" s="61" t="s">
        <v>24</v>
      </c>
      <c r="E117" s="62"/>
      <c r="F117" s="63"/>
      <c r="G117" s="60"/>
      <c r="H117" s="60"/>
      <c r="I117" s="60"/>
    </row>
    <row r="118" spans="3:9" s="6" customFormat="1" ht="13.15">
      <c r="C118" s="55"/>
      <c r="D118" s="31"/>
      <c r="E118" s="27"/>
      <c r="F118" s="28"/>
      <c r="G118" s="29"/>
      <c r="H118" s="43"/>
      <c r="I118" s="30"/>
    </row>
    <row r="119" spans="3:9" s="8" customFormat="1" ht="47.25" customHeight="1">
      <c r="C119" s="54"/>
      <c r="D119" s="33" t="str">
        <f>D17</f>
        <v>Construcción de entorno y andadores para puente peatonal ubicado sobre la carretera Ocotlán - Jamay, entre el Río Santiago y la Av. Francisco Zarco, en el municipio de Ocotlán, Jalisco.</v>
      </c>
      <c r="E119"/>
      <c r="F119"/>
      <c r="G119"/>
      <c r="H119"/>
      <c r="I119" s="21">
        <f>I17</f>
        <v>0</v>
      </c>
    </row>
    <row r="120" spans="3:9" s="8" customFormat="1" ht="14.25">
      <c r="C120" s="34" t="s">
        <v>20</v>
      </c>
      <c r="D120" s="34" t="str">
        <f>VLOOKUP(C120,$C$18:$I$116,2,FALSE)</f>
        <v>ENTORNO Y ANDADORES</v>
      </c>
      <c r="E120"/>
      <c r="F120"/>
      <c r="G120"/>
      <c r="H120"/>
      <c r="I120" s="32">
        <f>VLOOKUP(C120,$C$18:$I$116,7,FALSE)</f>
        <v>0</v>
      </c>
    </row>
    <row r="121" spans="3:9" s="8" customFormat="1" ht="14.25">
      <c r="C121" s="66" t="s">
        <v>30</v>
      </c>
      <c r="D121" s="66" t="str">
        <f>VLOOKUP(C121,$C$18:$I$116,2,FALSE)</f>
        <v>BANQUETAS</v>
      </c>
      <c r="E121"/>
      <c r="F121"/>
      <c r="G121"/>
      <c r="H121"/>
      <c r="I121" s="69">
        <f>VLOOKUP(C121,$C$18:$I$116,7,FALSE)</f>
        <v>0</v>
      </c>
    </row>
    <row r="122" spans="3:9" s="8" customFormat="1" ht="13.15">
      <c r="C122" s="76" t="s">
        <v>38</v>
      </c>
      <c r="D122" s="76" t="str">
        <f t="shared" si="10" ref="D122:D133">VLOOKUP(C122,$C$18:$I$116,2,FALSE)</f>
        <v>PRELIMINARES</v>
      </c>
      <c r="E122" s="77"/>
      <c r="F122" s="78"/>
      <c r="G122" s="79"/>
      <c r="H122" s="80"/>
      <c r="I122" s="81">
        <f t="shared" si="11" ref="I122:I133">VLOOKUP(C122,$C$18:$I$116,7,FALSE)</f>
        <v>0</v>
      </c>
    </row>
    <row r="123" spans="3:9" s="8" customFormat="1" ht="13.15">
      <c r="C123" s="76" t="s">
        <v>134</v>
      </c>
      <c r="D123" s="76" t="str">
        <f t="shared" si="10"/>
        <v xml:space="preserve">OBRA CIVIL </v>
      </c>
      <c r="E123" s="77"/>
      <c r="F123" s="78"/>
      <c r="G123" s="79"/>
      <c r="H123" s="80"/>
      <c r="I123" s="81">
        <f t="shared" si="11"/>
        <v>0</v>
      </c>
    </row>
    <row r="124" spans="3:9" s="8" customFormat="1" ht="13.15">
      <c r="C124" s="76" t="s">
        <v>135</v>
      </c>
      <c r="D124" s="76" t="str">
        <f t="shared" si="10"/>
        <v>GUARNICIONES</v>
      </c>
      <c r="E124" s="77"/>
      <c r="F124" s="78"/>
      <c r="G124" s="79"/>
      <c r="H124" s="80"/>
      <c r="I124" s="81">
        <f t="shared" si="11"/>
        <v>0</v>
      </c>
    </row>
    <row r="125" spans="3:9" s="8" customFormat="1" ht="13.15">
      <c r="C125" s="76" t="s">
        <v>136</v>
      </c>
      <c r="D125" s="76" t="str">
        <f t="shared" si="10"/>
        <v xml:space="preserve">APROCHES </v>
      </c>
      <c r="E125" s="77"/>
      <c r="F125" s="78"/>
      <c r="G125" s="79"/>
      <c r="H125" s="80"/>
      <c r="I125" s="81">
        <f t="shared" si="11"/>
        <v>0</v>
      </c>
    </row>
    <row r="126" spans="3:9" s="8" customFormat="1" ht="14.25">
      <c r="C126" s="66" t="s">
        <v>31</v>
      </c>
      <c r="D126" s="66" t="str">
        <f t="shared" si="10"/>
        <v xml:space="preserve">MURO DE CONTENCION </v>
      </c>
      <c r="E126"/>
      <c r="F126"/>
      <c r="G126"/>
      <c r="H126"/>
      <c r="I126" s="69">
        <f t="shared" si="11"/>
        <v>0</v>
      </c>
    </row>
    <row r="127" spans="3:9" s="8" customFormat="1" ht="14.25">
      <c r="C127" s="66" t="s">
        <v>32</v>
      </c>
      <c r="D127" s="66" t="str">
        <f t="shared" si="10"/>
        <v>SEÑALAMIENTO VIAL</v>
      </c>
      <c r="E127"/>
      <c r="F127"/>
      <c r="G127"/>
      <c r="H127"/>
      <c r="I127" s="69">
        <f t="shared" si="11"/>
        <v>0</v>
      </c>
    </row>
    <row r="128" spans="3:9" s="8" customFormat="1" ht="13.15">
      <c r="C128" s="76" t="s">
        <v>87</v>
      </c>
      <c r="D128" s="76" t="str">
        <f t="shared" si="10"/>
        <v>SEÑALAMIENTO HORIZONTAL</v>
      </c>
      <c r="E128" s="77"/>
      <c r="F128" s="78"/>
      <c r="G128" s="79"/>
      <c r="H128" s="80"/>
      <c r="I128" s="81">
        <f t="shared" si="11"/>
        <v>0</v>
      </c>
    </row>
    <row r="129" spans="3:9" s="8" customFormat="1" ht="13.15">
      <c r="C129" s="76" t="s">
        <v>137</v>
      </c>
      <c r="D129" s="76" t="str">
        <f t="shared" si="10"/>
        <v>SEÑALAMIENTO VERTICAL</v>
      </c>
      <c r="E129" s="77"/>
      <c r="F129" s="78"/>
      <c r="G129" s="79"/>
      <c r="H129" s="80"/>
      <c r="I129" s="81">
        <f t="shared" si="11"/>
        <v>0</v>
      </c>
    </row>
    <row r="130" spans="3:9" s="8" customFormat="1" ht="14.25">
      <c r="C130" s="66" t="s">
        <v>33</v>
      </c>
      <c r="D130" s="66" t="str">
        <f t="shared" si="10"/>
        <v>ALUMBRADO PUBLICO</v>
      </c>
      <c r="E130"/>
      <c r="F130"/>
      <c r="G130"/>
      <c r="H130"/>
      <c r="I130" s="69">
        <f t="shared" si="11"/>
        <v>0</v>
      </c>
    </row>
    <row r="131" spans="3:9" s="8" customFormat="1" ht="13.15">
      <c r="C131" s="76" t="s">
        <v>138</v>
      </c>
      <c r="D131" s="76" t="str">
        <f t="shared" si="10"/>
        <v xml:space="preserve">INFRAESTRUCTURA SUBTERRANEA </v>
      </c>
      <c r="E131" s="77"/>
      <c r="F131" s="78"/>
      <c r="G131" s="79"/>
      <c r="H131" s="80"/>
      <c r="I131" s="81">
        <f t="shared" si="11"/>
        <v>0</v>
      </c>
    </row>
    <row r="132" spans="3:9" s="8" customFormat="1" ht="13.15">
      <c r="C132" s="76" t="s">
        <v>139</v>
      </c>
      <c r="D132" s="76" t="str">
        <f t="shared" si="10"/>
        <v>INFRAESTRUCTURA SUPERIOR</v>
      </c>
      <c r="E132" s="77"/>
      <c r="F132" s="78"/>
      <c r="G132" s="79"/>
      <c r="H132" s="80"/>
      <c r="I132" s="81">
        <f t="shared" si="11"/>
        <v>0</v>
      </c>
    </row>
    <row r="133" spans="3:9" s="8" customFormat="1" ht="14.25">
      <c r="C133" s="66" t="s">
        <v>140</v>
      </c>
      <c r="D133" s="66" t="str">
        <f t="shared" si="10"/>
        <v>VEGETACION</v>
      </c>
      <c r="E133"/>
      <c r="F133"/>
      <c r="G133"/>
      <c r="H133"/>
      <c r="I133" s="69">
        <f t="shared" si="11"/>
        <v>0</v>
      </c>
    </row>
    <row r="134" spans="3:9" s="8" customFormat="1" ht="14.25">
      <c r="C134" s="66" t="s">
        <v>141</v>
      </c>
      <c r="D134" s="66" t="str">
        <f t="shared" si="12" ref="D134">VLOOKUP(C134,$C$18:$I$116,2,FALSE)</f>
        <v>LIMPIEZA</v>
      </c>
      <c r="E134"/>
      <c r="F134"/>
      <c r="G134"/>
      <c r="H134"/>
      <c r="I134" s="69">
        <f t="shared" si="13" ref="I134">VLOOKUP(C134,$C$18:$I$116,7,FALSE)</f>
        <v>0</v>
      </c>
    </row>
    <row r="135" spans="3:9" s="8" customFormat="1" ht="14.25">
      <c r="C135" s="66"/>
      <c r="D135" s="66"/>
      <c r="E135"/>
      <c r="F135"/>
      <c r="G135"/>
      <c r="H135"/>
      <c r="I135" s="69"/>
    </row>
    <row r="136" spans="3:9" s="8" customFormat="1" ht="14.25">
      <c r="C136" s="66"/>
      <c r="D136" s="66"/>
      <c r="E136"/>
      <c r="F136"/>
      <c r="G136"/>
      <c r="H136"/>
      <c r="I136" s="69"/>
    </row>
    <row r="137" spans="3:9" s="8" customFormat="1" ht="14.25">
      <c r="C137" s="66"/>
      <c r="D137" s="66"/>
      <c r="E137"/>
      <c r="F137"/>
      <c r="G137"/>
      <c r="H137"/>
      <c r="I137" s="69"/>
    </row>
    <row r="138" spans="3:9" s="8" customFormat="1" ht="14.25">
      <c r="C138" s="66"/>
      <c r="D138" s="66"/>
      <c r="E138"/>
      <c r="F138"/>
      <c r="G138"/>
      <c r="H138"/>
      <c r="I138" s="69"/>
    </row>
    <row r="139" spans="3:9" s="8" customFormat="1" ht="14.25">
      <c r="C139" s="66"/>
      <c r="D139" s="66"/>
      <c r="E139"/>
      <c r="F139"/>
      <c r="G139"/>
      <c r="H139"/>
      <c r="I139" s="69"/>
    </row>
    <row r="140" spans="3:9" s="8" customFormat="1" ht="14.25">
      <c r="C140" s="66"/>
      <c r="D140" s="66"/>
      <c r="E140"/>
      <c r="F140"/>
      <c r="G140"/>
      <c r="H140"/>
      <c r="I140" s="69"/>
    </row>
    <row r="141" spans="3:9" s="8" customFormat="1" ht="14.25">
      <c r="C141" s="66"/>
      <c r="D141" s="66"/>
      <c r="E141"/>
      <c r="F141"/>
      <c r="G141"/>
      <c r="H141"/>
      <c r="I141" s="69"/>
    </row>
    <row r="142" spans="3:9" s="8" customFormat="1" ht="13.15">
      <c r="C142" s="35"/>
      <c r="D142" s="35"/>
      <c r="E142" s="23"/>
      <c r="F142" s="24"/>
      <c r="G142" s="25"/>
      <c r="H142" s="25"/>
      <c r="I142" s="32"/>
    </row>
    <row r="143" spans="3:9" s="8" customFormat="1" ht="13.15">
      <c r="C143" s="35"/>
      <c r="D143" s="35"/>
      <c r="E143" s="23"/>
      <c r="F143" s="24"/>
      <c r="G143" s="25"/>
      <c r="H143" s="25"/>
      <c r="I143" s="32"/>
    </row>
    <row r="144" spans="3:9" s="8" customFormat="1" ht="13.15">
      <c r="C144" s="35"/>
      <c r="D144" s="35"/>
      <c r="E144" s="23"/>
      <c r="F144" s="24"/>
      <c r="G144" s="25"/>
      <c r="H144" s="25"/>
      <c r="I144" s="32"/>
    </row>
    <row r="145" spans="3:9" s="8" customFormat="1" ht="13.15">
      <c r="C145" s="35"/>
      <c r="D145" s="35"/>
      <c r="E145" s="23"/>
      <c r="F145" s="24"/>
      <c r="G145" s="25"/>
      <c r="H145" s="25"/>
      <c r="I145" s="32"/>
    </row>
    <row r="146" spans="3:9" s="8" customFormat="1" ht="13.15">
      <c r="C146" s="22"/>
      <c r="D146" s="22"/>
      <c r="E146" s="23"/>
      <c r="F146" s="24"/>
      <c r="G146" s="25"/>
      <c r="H146" s="25"/>
      <c r="I146" s="26"/>
    </row>
    <row r="147" spans="3:9" ht="14.25">
      <c r="C147" s="82" t="s">
        <v>25</v>
      </c>
      <c r="D147" s="82"/>
      <c r="E147" s="82"/>
      <c r="F147" s="82"/>
      <c r="G147" s="82"/>
      <c r="H147" s="64" t="s">
        <v>26</v>
      </c>
      <c r="I147" s="65">
        <f>+I119</f>
        <v>0</v>
      </c>
    </row>
    <row r="148" spans="3:9" ht="14.25">
      <c r="C148" s="82" t="str" cm="1">
        <f t="array" ref="C148">+numtext(I149)</f>
        <v>CERO PESOS 00/100 M.N.</v>
      </c>
      <c r="D148" s="82"/>
      <c r="E148" s="82"/>
      <c r="F148" s="82"/>
      <c r="G148" s="82"/>
      <c r="H148" s="64" t="s">
        <v>27</v>
      </c>
      <c r="I148" s="65">
        <f>ROUND(I147*0.16,2)</f>
        <v>0</v>
      </c>
    </row>
    <row r="149" spans="3:9" ht="14.25">
      <c r="C149" s="1"/>
      <c r="D149" s="1"/>
      <c r="E149" s="1"/>
      <c r="F149" s="1"/>
      <c r="G149" s="1"/>
      <c r="H149" s="64" t="s">
        <v>28</v>
      </c>
      <c r="I149" s="65">
        <f>+I147+I148</f>
        <v>0</v>
      </c>
    </row>
  </sheetData>
  <autoFilter ref="C16:I115"/>
  <mergeCells count="15">
    <mergeCell ref="E1:H1"/>
    <mergeCell ref="E3:H5"/>
    <mergeCell ref="D4:D5"/>
    <mergeCell ref="E6:G6"/>
    <mergeCell ref="D7:D9"/>
    <mergeCell ref="E7:G7"/>
    <mergeCell ref="E8:G8"/>
    <mergeCell ref="E9:G9"/>
    <mergeCell ref="C148:G148"/>
    <mergeCell ref="E10:H10"/>
    <mergeCell ref="D11:D12"/>
    <mergeCell ref="E11:H12"/>
    <mergeCell ref="I11:I12"/>
    <mergeCell ref="C14:I14"/>
    <mergeCell ref="C147:G147"/>
  </mergeCells>
  <conditionalFormatting sqref="C19">
    <cfRule type="duplicateValues" priority="11" dxfId="32"/>
  </conditionalFormatting>
  <conditionalFormatting sqref="C53">
    <cfRule type="duplicateValues" priority="27" dxfId="32"/>
  </conditionalFormatting>
  <conditionalFormatting sqref="C69">
    <cfRule type="duplicateValues" priority="23" dxfId="32"/>
  </conditionalFormatting>
  <conditionalFormatting sqref="C78">
    <cfRule type="duplicateValues" priority="19" dxfId="32"/>
  </conditionalFormatting>
  <conditionalFormatting sqref="C109">
    <cfRule type="duplicateValues" priority="15" dxfId="32"/>
  </conditionalFormatting>
  <conditionalFormatting sqref="C114">
    <cfRule type="duplicateValues" priority="13" dxfId="32"/>
  </conditionalFormatting>
  <conditionalFormatting sqref="C121">
    <cfRule type="duplicateValues" priority="10" dxfId="32"/>
  </conditionalFormatting>
  <conditionalFormatting sqref="C126">
    <cfRule type="duplicateValues" priority="9" dxfId="32"/>
  </conditionalFormatting>
  <conditionalFormatting sqref="C127">
    <cfRule type="duplicateValues" priority="8" dxfId="32"/>
  </conditionalFormatting>
  <conditionalFormatting sqref="C130">
    <cfRule type="duplicateValues" priority="7" dxfId="32"/>
  </conditionalFormatting>
  <conditionalFormatting sqref="C133">
    <cfRule type="duplicateValues" priority="6" dxfId="32"/>
  </conditionalFormatting>
  <conditionalFormatting sqref="C134">
    <cfRule type="duplicateValues" priority="5" dxfId="32"/>
  </conditionalFormatting>
  <conditionalFormatting sqref="C135:C141">
    <cfRule type="duplicateValues" priority="458" dxfId="32"/>
  </conditionalFormatting>
  <conditionalFormatting sqref="C146:D146">
    <cfRule type="duplicateValues" priority="439" dxfId="32"/>
  </conditionalFormatting>
  <conditionalFormatting sqref="D19">
    <cfRule type="duplicateValues" priority="129" dxfId="32"/>
  </conditionalFormatting>
  <conditionalFormatting sqref="D20">
    <cfRule type="duplicateValues" priority="31" dxfId="17"/>
  </conditionalFormatting>
  <conditionalFormatting sqref="D31">
    <cfRule type="duplicateValues" priority="30" dxfId="17"/>
  </conditionalFormatting>
  <conditionalFormatting sqref="D44">
    <cfRule type="duplicateValues" priority="29" dxfId="17"/>
  </conditionalFormatting>
  <conditionalFormatting sqref="D47">
    <cfRule type="duplicateValues" priority="28" dxfId="17"/>
  </conditionalFormatting>
  <conditionalFormatting sqref="D53">
    <cfRule type="duplicateValues" priority="26" dxfId="32"/>
  </conditionalFormatting>
  <conditionalFormatting sqref="D69">
    <cfRule type="duplicateValues" priority="22" dxfId="32"/>
  </conditionalFormatting>
  <conditionalFormatting sqref="D70">
    <cfRule type="duplicateValues" priority="21" dxfId="17"/>
  </conditionalFormatting>
  <conditionalFormatting sqref="D75">
    <cfRule type="duplicateValues" priority="20" dxfId="17"/>
  </conditionalFormatting>
  <conditionalFormatting sqref="D78">
    <cfRule type="duplicateValues" priority="18" dxfId="32"/>
  </conditionalFormatting>
  <conditionalFormatting sqref="D79">
    <cfRule type="duplicateValues" priority="17" dxfId="17"/>
  </conditionalFormatting>
  <conditionalFormatting sqref="D91">
    <cfRule type="duplicateValues" priority="16" dxfId="17"/>
  </conditionalFormatting>
  <conditionalFormatting sqref="D109">
    <cfRule type="duplicateValues" priority="14" dxfId="32"/>
  </conditionalFormatting>
  <conditionalFormatting sqref="D114">
    <cfRule type="duplicateValues" priority="12" dxfId="32"/>
  </conditionalFormatting>
  <conditionalFormatting sqref="D121 D126:D127 D130 D133:D141">
    <cfRule type="duplicateValues" priority="456" dxfId="32"/>
  </conditionalFormatting>
  <conditionalFormatting sqref="D122:D125">
    <cfRule type="duplicateValues" priority="3" dxfId="17"/>
  </conditionalFormatting>
  <conditionalFormatting sqref="D128:D129">
    <cfRule type="duplicateValues" priority="2" dxfId="17"/>
  </conditionalFormatting>
  <conditionalFormatting sqref="D131:D132">
    <cfRule type="duplicateValues" priority="1" dxfId="17"/>
  </conditionalFormatting>
  <conditionalFormatting sqref="H17:H19 H21:H30 H32:H43 H45:H46 H48:H69 H71:H74 H76:H78 H80:H90 H92:H116">
    <cfRule type="containsText" priority="335" dxfId="0" operator="containsText" text="CERO">
      <formula>NOT(ISERROR(SEARCH("CERO",H17)))</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 manualBreakCount="1">
    <brk id="116" min="2" max="8"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2026-08-25T17:42:45Z</cp:lastPrinted>
  <dcterms:created xsi:type="dcterms:W3CDTF">2020-01-21T15:53:00Z</dcterms:created>
  <dcterms:modified xsi:type="dcterms:W3CDTF">2026-08-25T18:39:39Z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