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326" codeName="{26A90621-87C4-6C01-FD6A-EE6E7C140903}"/>
  <workbookPr codeName="ThisWorkbook" defaultThemeVersion="166925"/>
  <mc:AlternateContent xmlns:mc="http://schemas.openxmlformats.org/markup-compatibility/2006">
    <mc:Choice Requires="x15">
      <x15ac:absPath xmlns:x15ac="http://schemas.microsoft.com/office/spreadsheetml/2010/11/ac" url="C:\Users\Fernando\Downloads\214 SIAPA CONVO 37\"/>
    </mc:Choice>
  </mc:AlternateContent>
  <bookViews>
    <workbookView xWindow="-120" yWindow="-120" windowWidth="20730" windowHeight="11040" activeTab="0"/>
  </bookViews>
  <sheets>
    <sheet name="CATALOGO" sheetId="2" r:id="rId3"/>
  </sheets>
  <definedNames>
    <definedName name="_xlnm._FilterDatabase" localSheetId="0" hidden="1">CATALOGO!$A$16:$G$96</definedName>
    <definedName name="area" localSheetId="0">#REF!</definedName>
    <definedName name="area">#REF!</definedName>
    <definedName name="_xlnm.Print_Area" localSheetId="0">CATALOGO!$A$1:$G$127</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<sst xmlns="http://schemas.openxmlformats.org/spreadsheetml/2006/main" count="265" uniqueCount="183">
  <si>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</si>
  <si>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</si>
  <si>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</si>
  <si>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</si>
  <si>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</si>
  <si>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</si>
  <si>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</si>
  <si>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</si>
  <si>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</si>
  <si>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</si>
  <si>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</si>
  <si>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</si>
  <si>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</si>
  <si>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</si>
  <si>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</si>
  <si>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</si>
  <si>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</si>
  <si>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</si>
  <si>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</si>
  <si>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</si>
  <si>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</si>
  <si>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</si>
  <si>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</si>
  <si>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</si>
  <si>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</si>
  <si>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</si>
  <si>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</si>
  <si>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</si>
  <si>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</si>
  <si>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</si>
  <si>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</si>
  <si>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KG</t>
  </si>
  <si>
    <t>A2</t>
  </si>
  <si>
    <t>B</t>
  </si>
  <si>
    <t>B1</t>
  </si>
  <si>
    <t>SIOP-001</t>
  </si>
  <si>
    <t>SIOP-002</t>
  </si>
  <si>
    <t>SIOP-003</t>
  </si>
  <si>
    <t>SIOP-004</t>
  </si>
  <si>
    <t>SIOP-006</t>
  </si>
  <si>
    <t>M3/KM</t>
  </si>
  <si>
    <t>A3</t>
  </si>
  <si>
    <t>A4</t>
  </si>
  <si>
    <t>B2</t>
  </si>
  <si>
    <t>B3</t>
  </si>
  <si>
    <t>B4</t>
  </si>
  <si>
    <t>SIOP-005</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</si>
  <si>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</si>
  <si>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</si>
  <si>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</si>
  <si>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</si>
  <si>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</si>
  <si>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</si>
  <si>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</si>
  <si>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</si>
  <si>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</si>
  <si>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</si>
  <si>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</si>
  <si>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</si>
  <si>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</si>
  <si>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</si>
  <si>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</si>
  <si>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</si>
  <si>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</si>
  <si>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</si>
  <si>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</si>
  <si>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</si>
  <si>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</si>
  <si>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</si>
  <si>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</si>
  <si>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</si>
  <si>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</si>
  <si>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</si>
  <si>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</si>
  <si>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</si>
  <si>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</si>
  <si>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</si>
  <si>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</si>
  <si>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</si>
  <si>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</si>
  <si>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</si>
  <si>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</si>
  <si>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</si>
  <si>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</si>
  <si>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</si>
  <si>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</si>
  <si>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</si>
  <si>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</si>
  <si>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</si>
  <si>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</si>
  <si>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</si>
  <si>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</si>
  <si>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</si>
  <si>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SIOP-053</t>
  </si>
  <si>
    <t>SIOP-054</t>
  </si>
  <si>
    <t>SIOP-055</t>
  </si>
  <si>
    <t>SIOP-056</t>
  </si>
  <si>
    <t>SIOP-057</t>
  </si>
  <si>
    <t>SIOP-058</t>
  </si>
  <si>
    <t>SIOP-059</t>
  </si>
  <si>
    <t>SIOP-060</t>
  </si>
  <si>
    <t>SIOP-061</t>
  </si>
  <si>
    <t>SIOP-062</t>
  </si>
  <si>
    <t>SIOP-063</t>
  </si>
  <si>
    <t>SIOP-064</t>
  </si>
  <si>
    <t>SIOP-065</t>
  </si>
  <si>
    <t>SIOP-066</t>
  </si>
  <si>
    <t>SIOP-067</t>
  </si>
  <si>
    <t>E2</t>
  </si>
  <si>
    <t>SIOP-E-HID-OB-LP-0732-2026</t>
  </si>
  <si>
    <t xml:space="preserve">Construcción y equipamiento del tanque para el sistema de filtración con carbón activado para la ampliación de la planta potabilizadora número 1 "PP1 Miravalle", en el municipio de Guadalajara, Jalisco. </t>
  </si>
  <si>
    <t>LOSAS</t>
  </si>
  <si>
    <t>SUMINISTRO Y COLOCACIÓN DE CONCRETO PREMEZCLADO BOMBEABLE DE F'C=300 KG/CM2, TMA. 3/4, INCLUYE: IMPERMEABILIZANTE POR CRISTALIZACIÓN, BOMBEO, COLADO, VIBRADO, CURADO, MANO DE OBRA, HERRAMIENTA, EQUIPO Y TODO LO NECESARIO PARA SU CORRECTA EJECUCIÓN.</t>
  </si>
  <si>
    <t>MUROS</t>
  </si>
  <si>
    <t>EQUIPAMIENTO Y OBRA MECÁNICA FILTRACIÓN CARBÓN ACTIVADO</t>
  </si>
  <si>
    <t>FILTRACIÓN CARBÓN ACTIVADO</t>
  </si>
  <si>
    <t>SUMINISTRO, MONTAJE, CONEXIÓN Y PUESTA EN SERVICIO DE ACTUADOR ELÉCTRICO PARA COMPUERTAS DESLIZANTES, PARA EL CONTROL DEL AGUA INFLUENTE A FILTROS DE CARBÓN ACTIVADO. EL EQUIPO SERÁ DE TIPO MULTIVUELTA REVERSIBLE, DE VELOCIDAD CONSTANTE Y TORQUE DE 5,000 IN-LB, CON ALIMENTACIÓN DE 120 V / 1 FASE / 60 HZ Y SERVICIO ON-OFF DE CARRERA AJUSTABLE. INCLUYE: GABINETE DE ALUMINIO ESTRUCTURAL NEMA 4.4X CON RECUBRIMIENTO DE POLVO EPÓXICO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</si>
  <si>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DESFOGUE DE FILTROS</t>
  </si>
  <si>
    <t>SUMINISTRO E INSTALACIÓN DE BRIDA DESLIZANTE DE ACERO AL CARBÓN DE 6". INCLUYE EL SUMINISTRO, LA FIJACIÓN, EL EQUIPO, LA HERRAMIENTA Y LA MANO DE OBRA ESPECIALIZADA NECESARIOS PARA SU CORRECTA EJECUCIÓN.</t>
  </si>
  <si>
    <t>SUMINISTRO, MONTAJE, CONEXIÓN Y PUESTA EN SERVICIO DE ACTUADOR ELÉCTRICO PARA VÁLVULAS DE TIPO 1/4 DE VUELTA (MARIPOSA) CON DIÁMETROS NOMINALES DE 12", PARA EL CONTROL DE AGUA FILTRADA. EL EQUIPO SERÁ DE TIPO MULTIVUELTA REVERSIBLE, DE VELOCIDAD CONSTANTE Y TORQUE DE 5,000 IN-LB, CON ALIMENTACIÓN DE 120 V / 1 FASE / 60 HZ Y SERVICIO ON-OFF DE CARRERA AJUSTABLE. INCLUYE: GABINETE DE ALUMINIO ESTRUCTURAL NEMA 4.4X CON RECUBRIMIENTO DE POLVO EPÓXICO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</si>
  <si>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INSTALACIÓN DE BRIDA DESLIZANTE SOLDABLE DE ACERO AL CARBÓN DE 12".INCLUYE EL SUMINISTRO, LA FIJACIÓN, EL EQUIPO, LA HERRAMIENTA Y LA MANO DE OBRA ESPECIALIZADA NECESARIOS PARA SU CORRECTA EJECUCIÓN.</t>
  </si>
  <si>
    <t>SUMINISTRO E INSTALACIÓN DE BRIDA DESLIZANTE SOLDABLE DE ACERO AL CARBÓN DE 24".INCLUYE EL SUMINISTRO, LA FIJACIÓN, EL EQUIPO, LA HERRAMIENTA Y LA MANO DE OBRA ESPECIALIZADA NECESARIOS PARA SU CORRECTA EJECUCIÓN.</t>
  </si>
  <si>
    <t>SUMINISTRO, MONTAJE, CONEXIÓN Y PUESTA EN SERVICIO DE ACTUADOR ELÉCTRICO PARA VÁLVULAS DE TIPO 1/4 DE VUELTA (MARIPOSA) CON DIÁMETROS NOMINALES DE 24", PARA EL CONTROL DE AGUA DE RETROLAVADO Y AGUA RECUPERADA DE RETROLAVADO. EL EQUIPO SERÁ DE TIPO MULTIVUELTA REVERSIBLE, DE VELOCIDAD CONSTANTE Y TORQUE DE 5,000 IN-LB, CON ALIMENTACIÓN DE 120 V / 1 FASE / 60 HZ Y SERVICIO ON-OFF DE CARRERA AJUSTABLE. INCLUYE: GABINETE DE ALUMINIO ESTRUCTURAL NEMA 4.4X CON RECUBRIMIENTO DE POLVO EPÓXICO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</si>
  <si>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MONTAJE, CONEXIÓN Y PUESTA EN SERVICIO DE ACTUADOR ELÉCTRICO PARA VÁLVULAS DE TIPO 1/4 DE VUELTA (MARIPOSA) CON DIÁMETROS NOMINALES DE 10", PARA EL CONTROL DE AGUA DE RETROLAVADO Y AGUA RECUPERADA DE RETROLAVADO. EL EQUIPO SERÁ DE TIPO MULTIVUELTA REVERSIBLE, DE VELOCIDAD CONSTANTE Y TORQUE DE 5,000 IN-LB, CON ALIMENTACIÓN DE 120 V / 1 FASE / 60 HZ Y SERVICIO ON-OFF DE CARRERA AJUSTABLE. INCLUYE: GABINETE DE ALUMINIO ESTRUCTURAL NEMA 4.4X CON RECUBRIMIENTO DE POLVO EPÓXICO Y ACABADO EN POLIÉSTER DE FÁBRICA, SISTEMA DE AUTOCALIBRACIÓN POR BOTÓN, INDICADOR DE ESTATUS ABIERTO/CERRADO, DOS ENTRADAS CONDUIT DE 2" NPT PARA FUERZA Y CONTROL, SEÑAL DE ENTRADA/SALIDA DE 4-20 MADC Y VOLANTE DE ACCIONAMIENTO MANUAL CON INDICADOR PARA FALLA EN POSICIÓN NORMALMENTE CERRADA.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</si>
  <si>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E INSTALACIÓN DE BRIDA DESLIZANTE SOLDABLE DE ACERO AL CARBÓN DE 10".INCLUYE EL SUMINISTRO, LA FIJACIÓN, EL EQUIPO, LA HERRAMIENTA Y LA MANO DE OBRA ESPECIALIZADA NECESARIOS PARA SU CORRECTA EJECUCIÓN.</t>
  </si>
  <si>
    <t>JGO</t>
  </si>
  <si>
    <t>B5</t>
  </si>
  <si>
    <t>B6</t>
  </si>
  <si>
    <t>CONSTRUCCIÓN DE TANQUE PARA SISTEMA DE FILTRACIÓN</t>
  </si>
  <si>
    <t>CORTES Y ACARREOS</t>
  </si>
  <si>
    <t>DESPALME Y DESHIERBE A CIELO ABIERTO A MAQUINA EL CONCEPTO INCLUYE: CORTES CON EQUIPO MECÁNICO HASTA 20 CMS, DE ESPESOR Y APILE DEL MATERIAL PRODUCTO DE DESPALME.</t>
  </si>
  <si>
    <t>CORTE Y EXCAVACIÓN CON MEDIOS MECÁNICOS A CIELO ABIERTO EN CUALQUIER MATERIAL EXCEPTO ROCA, HASTA LLEGAR A NIVEL ESTABLECIDO PARA INICIO DE PLATAFORMA DE 1.00 A 4.00 M DE PROFUNDIDAD MEDIDA COMPACTA, EL CONCEPTO INCLUYE, AFLOJE, EXTRACCIÓN DEL MATERIAL, A CAMIÓN VOLTEO DE MATERIAL PRODUCTO DE EXCAVACIÓN, INCLUYE ABUNDAMIENTO AFINE CARGA DE MATERIAL, MAQUINARIA, LA MANO DE OBRA Y LA HERRAMIENTA NECESARIA PARA SU COMPLETA EJECUCIÓN.</t>
  </si>
  <si>
    <t>CARGA Y ACARREO EN CAMIÓN DE VOLTEO AL 1ER. KILOMETRO DEL MATERIAL PRODUCTO DE EXCAVACIÓN EN SECO Y CON PRESENCIA DE AGUA. INCLUYE: EQUIPO, MANIOBRAS, PAGO DE BANCO DE TIRO Y TODO LO NECESARIO PARA SU CORRECTA EJECUCIÓN.</t>
  </si>
  <si>
    <t>ACARREO KM SUBSECUENTES AL 1O MATERIAL PRODUCTO DE EXCAVACIÓN EXCEPTO ROCA EN CAMIÓN DE VOLTEO, EN CAMINO… PLANO REVESTIDO Y LOMERÍO SUAVE PAVIMENTADO, A 15 KM DE BANCO DE TIRO.</t>
  </si>
  <si>
    <t>TERRAPLÉN</t>
  </si>
  <si>
    <t>COMPACTACIÓN DE TERRAPLENES DE TERRENO NATURAL HASTA TENER EFECTO DE 20 CM DE ESPESOR AL 85% PROCTOR, INCLUYE LA MANO DE OBRA Y EL EQUIPO NECESARIO</t>
  </si>
  <si>
    <t>COLOCACIÓN DE TERRAPLÉN FORMADO A BASE DE MATERIAL DE BANCO, COMPACTADO AL 90% DE SU PVSM (PESO VOLUMÉTRICO SECO MÁXIMO), DE ACUERDO A LA PRUEBA PROCTOR MODIFICADA (AASHTO T-180 O ASTM-D1557), TOLERANCIA DE +/- 2%, EN CAPAS NO MAYORES A 30 CM, POR MEDIOS MECÁNICOS (MAQUINARIA PESADA), VOLUMEN MEDIDO EN BANCO, INCLUYE: COLOCACIÓN, HERRAMIENTA, MAQUINARIA Y EQUIPO, MANO DE OBRA, CONSUMIBLES, MUESTREADO, ESCARIFICADOS, LIMPIEZA, EQUIPO DE SEGURIDAD. Y TODO LO NECESARIO PARA SU CORRECTA EJECUCIÓN, DE ACUERDO A LA NORMA N-CTR-CAR-1-01-009-00</t>
  </si>
  <si>
    <t>SUMINISTRO, COLOCACIÓN Y HABILITADO DE ACERO DE REFUERZO DE F'Y=4200, INCLUYE: MATERIALES, TRASLAPES, SILLETAS, HABILITADO, AMARRES, MANO DE OBRA, EQUIPO Y HERRAMIENTA.</t>
  </si>
  <si>
    <t>CIMBRA ACABADO COMÚN A BASE DE MADERA DE PINO, INCLUYE: MATERIALES, ACARREOS, CORTES, HABILITADO, CIMBRADO, DESCIMBRA, MANO DE OBRA, EQUIPO Y HERRAMIENTA.</t>
  </si>
  <si>
    <t>SUMINISTRO, MONTAJE, CONEXIÓN Y PUESTA EN SERVICIO DE COMPUERTAS DESLIZANTES DEL TIPO VERTEDOR, MONTAJE MURAL, PARA CONTROL EN FLUJO INFLUENTE A CELDAS DE FILTRACIÓN DE CARBÓN ACTIVADO (FAC-1/24), CON SENTIDO DE FLUJO BIDIRECCIONAL, PARA MONTAJE MURAL ESTÁNDAR Y APERTURA HACIA ARRIBA, CON SELLO EN TRES (3) LADOS, LA COMPUERTA DEBE CONTAR CON OPERADOR ELÉCTRICO Y VOLANTE DE OPERACIÓN MANUAL, CON HUSILLO ASCENDENTE Y ACCIONAMIENTO POR MOTOR ELÉCTRICO MONTADO SOBRE PUENTE, PARA ALTURA DE OPERACIÓN (A) DE 1.30 M, ALTURA DE MARCO (B) DE 2.30 M, PARA INSTALACIÓN EN CANAL/ESTRUCTURA DE ALTURA (C) DE 1,96 M, PARA OPERAR CON UNA ALTURA MÁXIMA DE AGUA (D) DE 1.0 M, CON ALTURA DE TABLERO (E) DE 1.20 M, PARA CUBRIR UN ANCHO DE VENTANA (F) DE 1,00 M Y ALTURA DE VENTANA (G) DE 1.0 M. EL PRECIO UNITARIO CONSIDERA: CARGOS DIRECTOS POR MATERIALES Y MANO DE OBRA, EMBALAJES, EMBARQUES, FLETES, TRÁMITES E IMPUESTOS, MANIOBRAS DE CARGA, DESCARGA Y MOVIMIENTOS INTERNOS, KIT DE MONTAJE, SISTEMA DE FIJACIÓN, SOPORTERÍA, ANCLAJES, APLICACIÓN DE SOLDADURA, HERRAMIENTA MENOR, SEÑALAMIENTOS DE SEGURIDAD Y LA SUPERVISIÓN TÉCNICA EN CAMPO CON ASISTENCIA DEL FABRICANTE PARA INSPECCIONAR, REVISAR, AJUSTAR Y VALIDAR LA INSTALACIÓN Y CALIBRACIÓN FINAL.</t>
  </si>
  <si>
    <t>SUMINISTRO, MONTAJE, COLOCACIÓN Y PUESTA EN SERVICIO DE FALSOS FONDOS (BAJODREN) EN FILTROS A GRAVEDAD DE CARBÓN ACTIVADO (FAC-1/24), CON SUPERFICIE UNITARIA DE FILTRACIÓN (POR CELDA FILTRANTE) DE 34.30 M², EL FALSO FONDO DEBERÁ SER MODULAR DE CÁMARAS DUALES Y PARALELAS, CONSTRUIDO DE POLIETILENO DE ALTA DENSIDAD- HDPE RESISTENTE A LA CORROSIÓN, BLOQUES CON EXTREMOS DE CAMPANA Y ESPIGA QUE SE ABROCHAN JUNTOS PARA FORMAR UNA HILERA INDIVIDUAL EN CAMPO. LOS ACCESORIOS INCLUYEN PLACAS TERMINALES DE POLIETILENO, SUS SELLOS Y LOS SELLOS TIPO "O", PLACAS ORIFICIO FABRICADAS DE ACERO INOXIDABLE 304. PARA INSTALACIÓN ENTRE EL BLOQUE PUENTE Y LA PARED EN EL BAJO DRÉN DEL AGUA DE SALIDA CON PERNOS DE EXPANSIÓN INCLUYENDO ARANDELAS Y TUERCAS EN ACERO INOXIDABLE, CONJUNTO HERRAMIENTA DE ENSAMBLAJE Y HERRAMIENTA PARA EL ARMADO DE LOS BLOQUES DE ACUERDO A ESPECIFICACIONES.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CALIBRACIÓN FINAL.</t>
  </si>
  <si>
    <t>SUMINISTRO, COLOCACIÓN Y PUESTA EN SERVICIO DE MEDIOS DE CABEZAL PARA DISTRIBUCIÓN DE AIRE DENTRO DE FALSO FONDO, CONSTRUIDO EN ACERO INOXIDABLE TIPO 304, TUBERÍA DE 10" CON BRIDAS DE INSTALACIÓN TIPO ANSI, PARA ALIMENTAR A CADA LATERAL DE FALSOS FONDOS SE INCLUYEN ALIMENTADORES TIPO J (JOTA), CON DISEÑO Y DIÁMETRO ACORDE A FABRICANTE Y REQUERIMIENTO DE AIRE, SE DEBERÁN INCLUIR HERRAJES DE SUJECIÓN PARA COLECTOR PRINCIPAL EN ACERO INOXIDABLE 304, SE INCLUYE ENTREGA Y MANIOBRAS DE DESCARGA EN OBRA..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CALIBRACIÓN FINAL.</t>
  </si>
  <si>
    <t>SUMINISTRO, COLOCACIÓN Y PUESTA EN SERVICIO DE MEDIOS DE SOPORTE (GRAVA) EN FILTROS A GRAVEDAD DE CARBÓN ACTIVADO (FAC-1/24), CON ESPESOR TOTAL DE MEDIO DE SOPORTE (GRAVA DE CANTO RODADO) 0.30 M, COEFICIENTE DE UNIFORMIDAD DE 1.5 Y DIÁMETRO EFECTIVO MEDIO DE 9.76 MM, LOS RANGOS DE GRANULOMETRÍA SON: CAPA INFERIOR DE 10 CM DE ESPESOR DE 3/4 DE PULGADA X 1/2 PULGADA, CON UN VOLUMEN POR CELDA FILTRANTE DE 3,60 M³; CAPA INTERMEDIA CON 10 CM DE ESPESOR DE GRAVA DE 1/4 DE PULGADA X 1/8 DE PULGADA, CON UN VOLUMEN POR CELDA FILTRANTE DE 3,60 M³ Y CAPA SUPERIOR DE 10 CM DE ESPESOR, CON GRAVA DE 1/8 DE PULGADA X 1/16 DE PULGADA CON UN VOLUMEN POR CELDA FILTRANTE DE 3,60 M³, EL MEDIO DE SOPORTE DEBE CUMPLIR CON EL ESTÁNDAR PARA MEDIOS AWWA-B100 ÚLTIMA REVISIÓN Y CON CERTIFICACIÓN NSF PARA AGUA POTABLE, EL PRECIO UNITARIO CONSIDERA: CARGOS DIRECTOS POR MATERIALES Y MANO DE OBRA, EMBALAJES, EMBARQUES, FLETES, TRÁMITES E IMPUESTOS, MANIOBRAS DE CARGA, DESCARGA Y MOVIMIENTOS INTERNOS, COLOCACIÓN, PERDIDAS, HERRAMIENTA MENOR, SEÑALAMIENTOS DE SEGURIDAD Y LA SUPERVISIÓN TÉCNICA EN CAMPO CON ASISTENCIA DEL FABRICANTE PARA INSPECCIONAR, REVISAR, AJUSTAR Y VALIDAR LA INSTALACIÓN Y NIVELACIÓN FINAL.</t>
  </si>
  <si>
    <t>SUMINISTRO, COLOCACIÓN Y PUESTA EN SERVICIO DE MEDIOS FILTRANTES DE ARENA SILICA, EN FILTROS A GRAVEDAD DE CARBÓN ACTIVADO (FAC-1/24). CON UN VOLUMEN POR CELDA FILTRANTE DE 5.6 M³, CON UN ESPESOR DE CAMA DE ARENA 20X30 DE 0.15 M CON DIÁMETRO EFECTIVO 0.50 MM Y GRAVEDAD ESPECIFICA 2.65, EL MEDIO FILTRANTE DEBE CUMPLIR CON EL ESTÁNDAR PARA MEDIOS AWWA-B100 ÚLTIMA REVISIÓN, EL PRECIO UNITARIO CONSIDERA: CARGOS DIRECTOS POR MATERIALES Y MANO DE OBRA, EMBALAJES, EMBARQUES, FLETES, TRÁMITES E IMPUESTOS, MANIOBRAS DE CARGA, DESCARGA Y MOVIMIENTOS INTERNOS, COLOCACIÓN, HERRAMIENTA MENOR, SEÑALAMIENTOS DE SEGURIDAD Y LA SUPERVISIÓN TÉCNICA EN CAMPO CON ASISTENCIA DEL FABRICANTE PARA INSPECCIONAR, REVISAR, AJUSTAR Y VALIDAR LA INSTALACIÓN Y NIVELACIÓN FINAL.</t>
  </si>
  <si>
    <t>SUMINISTRO, COLOCACIÓN Y PUESTA EN SERVICIO DE MEDIOS FILTRANTES DE CARBÓN ACTIVADO, EN FILTROS A GRAVEDAD DE CARBÓN ACTIVADO (FAC-1/24) CON UN VOLUMEN POR CELDA FILTRANTE DE 47.16 M³, CON UN ESPESOR DE CAMA DE CARBÓN ACTIVADO 1.25 M, CON DIÁMETRO EFECTIVO DE 1.36 MM Y GRAVEDAD ESPECÍFICA 1.37, CON COEFICIENTE DE UNIFORMIDAD &lt; 1.5, EL MEDIO FILTRANTE DEBE CUMPLIR CON EL ESTÁNDAR PARA MEDIOS AWWA-B100 ÚLTIMA REVISIÓN Y CERTIFICACIÓN NSF PARA AGUA POTABLE, EL PRECIO UNITARIO CONSIDERA: CARGOS DIRECTOS POR MATERIALES Y MANO DE OBRA, EMBALAJES, EMBARQUES, FLETES, TRÁMITES E IMPUESTOS, MANIOBRAS DE CARGA, DESCARGA Y MOVIMIENTOS INTERNOS, COLOCACIÓN, PERDIDAS, HERRAMIENTA MENOR, SEÑALAMIENTOS DE SEGURIDAD Y LA SUPERVISIÓN TÉCNICA EN CAMPO CON ASISTENCIA DEL FABRICANTE PARA INSPECCIONAR, REVISAR, AJUSTAR Y VALIDAR LA INSTALACIÓN Y NIVELACIÓN FINAL.</t>
  </si>
  <si>
    <t>SUMINISTRO, MONTAJE, COLOCACIÓN, NIVELACIÓN Y PUESTA EN SERVICIO DE CANALETAS DEL EFLUENTE EN FILTROS A GRAVEDAD DE CARBÓN ACTIVADO (FAC-1/24). CADA CELDA FILTRANTE CONSTA DE DOS CANALETAS UBICADAS EN LA SECCIÓN LONGITUDINAL DEL FILTRO, CADA CANALETA SERÁ DE FONDO SEMICIRCULAR Y TIENE LAS SIGUIENTES DIMENSIONES: 10.22M (L) X 0.53 M (A) X 0.64 M (HTOTAL), 0.38 M (HRECTA). EL MATERIAL DE FABRICACIÓN DE LAS CANALETAS DEBE SER ACERO INOXIDABLE AISI 316, CON ESPESOR MÍNIMO DE 1/4 DE PULGADA. SE INCLUYE 400 MM DE CANALETA QUE PENETRARÁ EL CANAL DEL AGUA SUCIA. LAS CANALETAS DEBERÁN CONTENER 1 DESCARGA ABIERTA CON REMATE TIPO BRIDA Y LA OTRA CERRADA. PARA ASEGURAR QUE NO SE TENGAN PROBLEMAS DE DEFLEXIÓN SE INCLUYEN ESTABILIZADORES EN ACERO 316. SE INCLUYE UN SOPORTE EN EL MEDIO DE LAS CANALETAS CON EL PROPÓSITO DE AYUDAR A QUE NO DEFLEXIONE. EL PRECIO UNITARIO CONSIDERA: CARGOS DIRECTOS POR MATERIALES Y MANO DE OBRA, EMBALAJES, EMBARQUES, FLETES, TRÁMITES E IMPUESTOS, MANIOBRAS DE CARGA, DESCARGA Y MOVIMIENTOS INTERNOS, KIT DE MONTAJE, SISTEMA DE FIJACIÓN, SOPORTERÍA, ANCLAJES, HERRAMIENTA MENOR, SEÑALAMIENTOS DE SEGURIDAD Y LA SUPERVISIÓN TÉCNICA EN CAMPO CON ASISTENCIA DEL FABRICANTE PARA INSPECCIONAR, REVISAR, AJUSTAR Y VALIDAR LA INSTALACIÓN Y NIVELACIÓN FINAL.</t>
  </si>
  <si>
    <t>SUMINISTRO, COLOCACIÓN E INSTALACIÓN DE TUBERÍA DE ACERO DE 6" DE DIÁMETRO, INCLUYE EL SUMINISTRO, FIJACIÓN, EQUIPO, HERRAMIENTA Y MANO DE OBRA ESPECIALIZADA.</t>
  </si>
  <si>
    <t>SUMINISTRO, COLOCACIÓN E INSTALACIÓN DE CODO DE 90° TUBERÍA DE ACERO DE 6" DE DIÁMETRO, INCLUYE EL SUMINISTRO, FIJACIÓN, EQUIPO, HERRAMIENTA Y MANO DE OBRA ESPECIALIZADA.</t>
  </si>
  <si>
    <t>SUMINISTRO, COLOCACIÓN E INSTALACIÓN DE TAPÓN CAPA DE ACERO DE 6" DE DIÁMETRO, INCLUYE EL SUMINISTRO, FIJACIÓN, EQUIPO, HERRAMIENTA Y MANO DE OBRA ESPECIALIZADA.</t>
  </si>
  <si>
    <t>VÁLVULA MARIPOSA, CON UN DIÁMETRO DE 6'', INCLUYE: MATERIALES, ACARREOS, CORTES, TORNILLERÍA, MANO DE OBRA, Y EN BASE A LOS PROCEDIMIENTOS Y BUENAS PRÁCTICAS, EQUIPO, HERRAMIENTA</t>
  </si>
  <si>
    <t xml:space="preserve">SUMINISTRO, PINTURA, INSTALACIÓN Y PRUEBA DE JUNTA DRESSER COMPLETA, ESTILO 38 DE DN 150 (6") DE DIÁMETRO, LA JUNTA DEBERÁ SUMINISTRASE CON TORNILLERÍA COMPLETA FABRICADA EN FO. GO. CON TUERCAS Y RONDANAS DEL DIÁMETRO ADECUADO, ASI COMO GOMAS Y/O EMPAQUES DE EPDM
</t>
  </si>
  <si>
    <t>LÍNEA AGUA FILTRADA</t>
  </si>
  <si>
    <t>SUMINISTRO, COLOCACIÓN E INSTALACIÓN DE TUBERÍA DE ACERO DE 20" DE DIÁMETRO, INCLUYE EL SUMINISTRO, FIJACIÓN, EQUIPO, HERRAMIENTA Y MANO DE OBRA ESPECIALIZADA.</t>
  </si>
  <si>
    <t>SUMINISTRO, COLOCACIÓN E INSTALACIÓN DE TUBERÍA DE ACERO DE 24" DE DIÁMETRO, INCLUYE EL SUMINISTRO, FIJACIÓN, EQUIPO, HERRAMIENTA Y MANO DE OBRA ESPECIALIZADA.</t>
  </si>
  <si>
    <t>SUMINISTRO, COLOCACIÓN E INSTALACIÓN DE TUBERÍA DE ACERO DE 30" DE DIÁMETRO, INCLUYE EL SUMINISTRO, FIJACIÓN, EQUIPO, HERRAMIENTA Y MANO DE OBRA ESPECIALIZADA.</t>
  </si>
  <si>
    <t>SUMINISTRO, COLOCACIÓN E INSTALACIÓN DE TUBERÍA DE ACERO DE 42" DE DIÁMETRO, INCLUYE EL SUMINISTRO, FIJACIÓN, EQUIPO, HERRAMIENTA Y MANO DE OBRA ESPECIALIZADA.</t>
  </si>
  <si>
    <t>SUMINISTRO, COLOCACIÓN E INSTALACIÓN DE REDUCCIÓN CONCÉNTRICA DE TUBERÍA DE 42" A 30" DE ACERO AL CARBÓN, INCLUYE EL SUMINISTRO, FIJACIÓN, EQUIPO, HERRAMIENTA Y MANO DE OBRA ESPECIALIZADA. VA DE FAC 1 -24 A LÍNEA DE UNIÓN</t>
  </si>
  <si>
    <t>SUMINISTRO, COLOCACIÓN E INSTALACIÓN DE REDUCCIÓN CONCÉNTRICA DE TUBERÍA DE 30" A 24" DE ACERO AL CARBÓN, INCLUYE EL SUMINISTRO, FIJACIÓN, EQUIPO, HERRAMIENTA Y MANO DE OBRA ESPECIALIZADA. VA DE FAC 1 -24 A LÍNEA DE UNIÓN</t>
  </si>
  <si>
    <t>SUMINISTRO, FABRICACIÓN COLOCACIÓN E INSTALACIÓN DE REDUCCIÓN CONCÉNTRICA DE TUBERÍA DE 24" A 12" DE ACERO AL CARBÓN, INCLUYE EL SUMINISTRO, FIJACIÓN, EQUIPO, HERRAMIENTA Y MANO DE OBRA ESPECIALIZADA. VA DE FAC 1 -24 A LÍNEA DE UNIÓN</t>
  </si>
  <si>
    <t>SUMINISTRO, COLOCACIÓN E INSTALACIÓN DE TAPÓN CAPA DE ACERO DE 24" DE DIÁMETRO, INCLUYE EL SUMINISTRO, FIJACIÓN, EQUIPO, HERRAMIENTA Y MANO DE OBRA ESPECIALIZADA.</t>
  </si>
  <si>
    <t xml:space="preserve">SUMINISTRO, PINTURA, INSTALACIÓN Y PRUEBA DE JUNTA DRESSER COMPLETA, ESTILO 38 DE DN 300 (12") DE DIÁMETRO, LA JUNTA DEBERÁ SUMINISTRASE CON TORNILLERÍA COMPLETA FABRICADA EN FO. GO. CON TUERCAS Y RONDANAS DEL DIÁMETRO ADECUADO, ASI COMO GOMAS Y/O EMPAQUES DE EPDM
</t>
  </si>
  <si>
    <t>VÁLVULA MARIPOSA, CON UN DIÁMETRO DE 12'', INCLUYE: MATERIALES, ACARREOS, CORTES, TORNILLERÍA, MANO DE OBRA, Y EN BASE A LOS PROCEDIMIENTOS Y BUENAS PRÁCTICAS, EQUIPO, HERRAMIENTA</t>
  </si>
  <si>
    <t>SUMINISTRO, COLOCACIÓN E INSTALACIÓN DE TUBERÍA DE ACERO DE 12" DE DIÁMETRO, INCLUYE EL SUMINISTRO, FIJACIÓN, EQUIPO, HERRAMIENTA Y MANO DE OBRA ESPECIALIZADA.</t>
  </si>
  <si>
    <t>SUMINISTRO, COLOCACIÓN E INSTALACIÓN DE CODO DE 90° TUBERÍA DE ACERO DE 12" DE DIÁMETRO, INCLUYE EL SUMINISTRO, FIJACIÓN, EQUIPO, HERRAMIENTA Y MANO DE OBRA ESPECIALIZADA. VA DE LÍNEA DE UNIÓN A</t>
  </si>
  <si>
    <t>LÍNEA AGUA RECUPERADA</t>
  </si>
  <si>
    <t>SUMINISTRO, COLOCACIÓN E INSTALACIÓN DE CODO DE 90° TUBERÍA DE ACERO DE 24" DE DIÁMETRO, INCLUYE EL SUMINISTRO, FIJACIÓN, EQUIPO, HERRAMIENTA Y MANO DE OBRA ESPECIALIZADA. VA DE LÍNEA DE UNIÓN A</t>
  </si>
  <si>
    <t>SUMINISTRO, COLOCACIÓN E INSTALACIÓN DE TEE RECTA DE 24"X24" SOLDABLE DE ACERO, INCLUYE EL SUMINISTRO, FIJACIÓN, EQUIPO, HERRAMIENTA Y MANO DE OBRA ESPECIALIZADA.</t>
  </si>
  <si>
    <t>SUMINISTRO, PINTURA, INSTALACIÓN Y PRUEBA DE JUNTA DRESSER COMPLETA, ESTILO 38 DE DN 350 (24") DE DIÁMETRO, LA JUNTA DEBERÁ SUMINISTRASE CON TORNILLERÍA COMPLETA FABRICADA EN FO. GO. CON TUERCAS Y RONDANAS DEL DIÁMETRO ADECUADO, ASI COMO GOMAS Y/O EMPAQUES DE EPDM</t>
  </si>
  <si>
    <t>VÁLVULA MARIPOSA, CON UN DIÁMETRO DE 24'', INCLUYE: MATERIALES, ACARREOS, CORTES, TORNILLERÍA, MANO DE OBRA, Y EN BASE A LOS PROCEDIMIENTOS Y BUENAS PRÁCTICAS, EQUIPO, HERRAMIENTA</t>
  </si>
  <si>
    <t>LÍNEA AIRE</t>
  </si>
  <si>
    <t>SUMINISTRO, COLOCACIÓN E INSTALACIÓN DE TUBERÍA DE ACERO DE 10" DE DIÁMETRO, INCLUYE EL SUMINISTRO, FIJACIÓN, EQUIPO, HERRAMIENTA Y MANO DE OBRA ESPECIALIZADA.</t>
  </si>
  <si>
    <t>SUMINISTRO, COLOCACIÓN E INSTALACIÓN DE CODO DE 90° TUBERÍA DE ACERO DE 10" DE DIÁMETRO, INCLUYE EL SUMINISTRO, FIJACIÓN, EQUIPO, HERRAMIENTA Y MANO DE OBRA ESPECIALIZADA.</t>
  </si>
  <si>
    <t>SUMINISTRO, COLOCACIÓN E INSTALACIÓN DE TEE RECTA DE 10"X10" SOLDABLE DE ACERO, INCLUYE EL SUMINISTRO, FIJACIÓN, EQUIPO, HERRAMIENTA Y MANO DE OBRA ESPECIALIZADA.</t>
  </si>
  <si>
    <t>SUMINISTRO, COLOCACIÓN E INSTALACIÓN DE TAPÓN CAPA DE ACERO DE 10" DE DIÁMETRO, INCLUYE EL SUMINISTRO, FIJACIÓN, EQUIPO, HERRAMIENTA Y MANO DE OBRA ESPECIALIZADA.</t>
  </si>
  <si>
    <t>VÁLVULA MARIPOSA, CON UN DIÁMETRO DE 10'', INCLUYE: MATERIALES, ACARREOS, CORTES, TORNILLERÍA, MANO DE OBRA, Y EN BASE A LOS PROCEDIMIENTOS Y BUENAS PRÁCTICAS, EQUIPO, HERRAMIENTA</t>
  </si>
  <si>
    <t xml:space="preserve">SUMINISTRO, PINTURA, INSTALACIÓN Y PRUEBA DE JUNTA DRESSER COMPLETA, ESTILO 38 DE DN 250 (10") DE DIÁMETRO, LA JUNTA DEBERÁ SUMINISTRASE CON TORNILLERÍA COMPLETA FABRICADA EN FO. GO. CON TUERCAS Y RONDANAS DEL DIÁMETRO ADECUADO, ASI COMO GOMAS Y/O EMPAQUES DE EPDM
</t>
  </si>
  <si>
    <t>SUMINISTRO, FABRICACIÓN E INSTALACIÓN DE COLUMNA PARA PURGA DE LÍNEA DE AIRE, FABRICADA EN ACERO AL CARBÓN A53-B, DE 2" DE DIÁMETRO, CÉDULA 40, CON LONGITUD TOTAL DE 6.80 M CADA UNA, QUE CONSTA DE UN EXTREMO BRIDADO CON BRIDA SLIP-ON Y CON 2 CODO DE 90°, VÁLVULA BOLA. INCLUYE: CORTES, INSTALACIÓN, TORNILLERÍA Y ELEMENTOS DE FIJACIÓN. SEGÚN ESPECIFICACIONES, ASÍ COMO SISTEMA DE PROTECCIÓN ANTICORROSIVA.</t>
  </si>
  <si>
    <t>LÍNEA DE RETROLAVADO</t>
  </si>
  <si>
    <t>SUMINISTRO, COLOCACIÓN E INSTALACIÓN DE CODO DE 90° TUBERÍA DE ACERO DE 24" DE DIÁMETRO, INCLUYE EL SUMINISTRO, FIJACIÓN, EQUIPO, HERRAMIENTA Y MANO DE OBRA ESPECIALIZADA.</t>
  </si>
  <si>
    <t>SUMINISTRO, COLOCACIÓN E INSTALACIÓN DE TEE 24"X24" SOLDABLE DE ACERO, INCLUYE EL SUMINISTRO, FIJACIÓN, EQUIPO, HERRAMIENTA Y MANO DE OBRA ESPECIALIZADA.</t>
  </si>
  <si>
    <t>SUMINISTRO, FABRICACIÓN E INSTALACIÓN DE SOPORTERÍA PARA PASARELAS Y TUBERÍAS, A BASE DE ESTRUCTURA METÁLICA FABRICADA EN ACERO AL CARBÓN ASTM A-36; A BASE DE PERFILES "L" DE 2"X 1/4" DE ACUERDO A DISEÑO, PLANOS Y ESPECIFICACIONES, INCLUYE: CARGA, FLETE AL LUGAR DE LA OBRA, DESCARGA, MANIOBRAS LOCALES, COLOCACIÓN,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EJECUCIÓN.</t>
  </si>
  <si>
    <t>SUMINISTRO, FABRICACIÓN E INSTALACIÓN DE SOPORTERÍA PARA REJILLA TIPO IRVING, A BASE DE ESTRUCTURA METÁLICA FABRICADA EN ACERO AL CARBÓN ASTM A-36; A BASE DE PERFILES "C" DE 4"X 8.04 KG/M DE ACUERDO A DISEÑO, PLANOS Y ESPECIFICACIONES, INCLUYE: CARGA, FLETE AL LUGAR DE LA OBRA, DESCARGA, MANIOBRAS LOCALES, COLOCACIÓN, CORTES, BISELADO SOLDADURAS, EMPAQUES, TORNILLERÍA, SISTEMA DE PROTECCIÓN ANTICORROSIVA A BASE DE LIMPIEZA DE SUPERFICIE INTERIOR Y EXTERIOR A METAL CASI BLANCO, MEDIANTE CHORRO DE ARENA, RECUBRIMIENTO PRIMARIO EPÓXICO CATALIZADO CON POLIAMIDAS Y DERIVADOS DE ZINC COLOR BLANCO, APLICADO EN 2 CAPAS DE 2 MILÉSIMAS DE PULGADA DE PELÍCULA SECA Y RECUBRIMIENTO FINAL EN ACABADO POLISILOXANO-EPÓXICO DE ALTOS SÓLIDOS, COLOR ACUERDO PROYECTO APLICADO EN 2 CAPAS DE 3 MILÉSIMAS DE PULGADA DE PELÍCULA SECA SISTEMA DE FIJACIÓN. ASÍ COMO EL EQUIPO, LA HERRAMIENTA Y MANO DE OBRA NECESARIA PARA SU COMPLETA EJECUCIÓN.</t>
  </si>
  <si>
    <t>SUMINISTRO E INSTALACIÓN DE PISO DE REJILLA TIPO IRVING MOLDEADA DE PLÁSTICO REFORZADO CON FIBRA DE VIDRIO DE 1 1/2" DE PERALTE Y RETICULADO DE 1-1/2"X1-1/2", EL MATERIAL ES RESISTENTE A LA CORROSIÓN CON RETARDANTES AL FUEGO, INCLUYE: CORTES, INSTALACIÓN TORNILLOS, GRAPAS Y ELEMENTOS DE FIJACIÓN EN ACERO INOXIDABLE. SEGÚN ESPECIFICACIONES.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</si>
</sst>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20">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09">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164" fontId="9" fillId="0" borderId="0" xfId="22" applyNumberFormat="1" applyFont="1" applyAlignment="1">
      <alignment vertical="top"/>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4" fontId="9" fillId="0" borderId="0" xfId="25" applyNumberFormat="1" applyFont="1" applyAlignment="1">
      <alignment horizontal="right" vertical="top"/>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19" fillId="0" borderId="4" xfId="20" applyFont="1" applyBorder="1" applyAlignment="1">
      <alignment horizontal="center" vertical="top"/>
      <protection/>
    </xf>
    <xf numFmtId="0" fontId="19" fillId="0" borderId="0" xfId="20" applyFont="1" applyAlignment="1">
      <alignment horizontal="center" vertical="top"/>
      <protection/>
    </xf>
    <xf numFmtId="0" fontId="19" fillId="0" borderId="5" xfId="20" applyFont="1" applyBorder="1" applyAlignment="1">
      <alignment horizontal="center" vertical="top"/>
      <protection/>
    </xf>
    <xf numFmtId="0" fontId="19" fillId="0" borderId="9" xfId="20" applyFont="1" applyBorder="1" applyAlignment="1">
      <alignment horizontal="center" vertical="top"/>
      <protection/>
    </xf>
    <xf numFmtId="0" fontId="19" fillId="0" borderId="10" xfId="20" applyFont="1" applyBorder="1" applyAlignment="1">
      <alignment horizontal="center" vertical="top"/>
      <protection/>
    </xf>
    <xf numFmtId="0" fontId="19" fillId="0" borderId="7" xfId="20" applyFont="1" applyBorder="1" applyAlignment="1">
      <alignment horizontal="center" vertical="top"/>
      <protection/>
    </xf>
    <xf numFmtId="0" fontId="18"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11" fillId="0" borderId="0" xfId="20" applyNumberFormat="1" applyFont="1" applyAlignment="1">
      <alignment horizontal="justify" vertical="top"/>
      <protection/>
    </xf>
    <xf numFmtId="0" fontId="14" fillId="0" borderId="0" xfId="20" applyNumberFormat="1" applyFont="1" applyAlignment="1">
      <alignment horizontal="justify" vertical="top"/>
      <protection/>
    </xf>
    <xf numFmtId="0" fontId="9" fillId="0" borderId="0" xfId="20" applyNumberFormat="1" applyFont="1" applyAlignment="1">
      <alignment horizontal="justify" vertical="top" wrapText="1"/>
      <protection/>
    </xf>
    <xf numFmtId="0" fontId="9" fillId="0" borderId="0" xfId="20" applyNumberFormat="1" applyFont="1" applyAlignment="1">
      <alignment horizontal="center" vertical="top" wrapText="1"/>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9532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514350"/>
          <a:ext cx="93345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135"/>
  <sheetViews>
    <sheetView showGridLines="0" showZeros="0" tabSelected="1" view="pageBreakPreview" zoomScaleNormal="100" zoomScaleSheetLayoutView="100" workbookViewId="0" topLeftCell="A1">
      <selection pane="topLeft" activeCell="C3" sqref="C3:F5"/>
    </sheetView>
  </sheetViews>
  <sheetFormatPr defaultColWidth="9.14428571428571" defaultRowHeight="15"/>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10" width="14.1428571428571" style="67" bestFit="1" customWidth="1"/>
    <col min="11" max="16384" width="9.14285714285714" style="5"/>
  </cols>
  <sheetData>
    <row r="1" spans="1:7" ht="15">
      <c r="A1" s="3"/>
      <c r="B1" s="1" t="s">
        <v>11</v>
      </c>
      <c r="C1" s="80" t="s">
        <v>27</v>
      </c>
      <c r="D1" s="81"/>
      <c r="E1" s="81"/>
      <c r="F1" s="82"/>
      <c r="G1" s="4"/>
    </row>
    <row r="2" spans="1:7" ht="15">
      <c r="A2" s="6"/>
      <c r="B2" s="2" t="s">
        <v>12</v>
      </c>
      <c r="C2" s="7"/>
      <c r="D2" s="8"/>
      <c r="E2" s="8"/>
      <c r="F2" s="9"/>
      <c r="G2" s="10"/>
    </row>
    <row r="3" spans="1:7" ht="33.75" customHeight="1">
      <c r="A3" s="6"/>
      <c r="B3" s="35" t="s">
        <v>25</v>
      </c>
      <c r="C3" s="87" t="s">
        <v>109</v>
      </c>
      <c r="D3" s="88"/>
      <c r="E3" s="88"/>
      <c r="F3" s="89"/>
      <c r="G3" s="10"/>
    </row>
    <row r="4" spans="1:7" ht="12.75" customHeight="1">
      <c r="A4" s="6"/>
      <c r="B4" s="78"/>
      <c r="C4" s="87"/>
      <c r="D4" s="88"/>
      <c r="E4" s="88"/>
      <c r="F4" s="89"/>
      <c r="G4" s="10"/>
    </row>
    <row r="5" spans="1:7" ht="18.75" customHeight="1" thickBot="1">
      <c r="A5" s="6"/>
      <c r="B5" s="79"/>
      <c r="C5" s="90"/>
      <c r="D5" s="91"/>
      <c r="E5" s="91"/>
      <c r="F5" s="92"/>
      <c r="G5" s="10"/>
    </row>
    <row r="6" spans="1:7" ht="13.5" customHeight="1">
      <c r="A6" s="6"/>
      <c r="B6" s="11" t="s">
        <v>0</v>
      </c>
      <c r="C6" s="83" t="s">
        <v>20</v>
      </c>
      <c r="D6" s="84"/>
      <c r="E6" s="84"/>
      <c r="F6" s="12"/>
      <c r="G6" s="10"/>
    </row>
    <row r="7" spans="1:7" ht="15">
      <c r="A7" s="6"/>
      <c r="B7" s="96" t="s">
        <v>110</v>
      </c>
      <c r="C7" s="85" t="s">
        <v>21</v>
      </c>
      <c r="D7" s="86"/>
      <c r="E7" s="86"/>
      <c r="F7" s="13"/>
      <c r="G7" s="10"/>
    </row>
    <row r="8" spans="1:7" ht="17.25" customHeight="1">
      <c r="A8" s="6"/>
      <c r="B8" s="96"/>
      <c r="C8" s="85" t="s">
        <v>1</v>
      </c>
      <c r="D8" s="86"/>
      <c r="E8" s="86"/>
      <c r="F8" s="14"/>
      <c r="G8" s="10"/>
    </row>
    <row r="9" spans="1:7" ht="14.25" customHeight="1" thickBot="1">
      <c r="A9" s="6"/>
      <c r="B9" s="97"/>
      <c r="C9" s="94" t="s">
        <v>13</v>
      </c>
      <c r="D9" s="95"/>
      <c r="E9" s="95"/>
      <c r="F9" s="15"/>
      <c r="G9" s="16"/>
    </row>
    <row r="10" spans="1:7" ht="17.25" customHeight="1">
      <c r="A10" s="6"/>
      <c r="B10" s="17" t="s">
        <v>16</v>
      </c>
      <c r="C10" s="80" t="s">
        <v>17</v>
      </c>
      <c r="D10" s="81"/>
      <c r="E10" s="81"/>
      <c r="F10" s="82"/>
      <c r="G10" s="36" t="s">
        <v>26</v>
      </c>
    </row>
    <row r="11" spans="1:7" ht="15">
      <c r="A11" s="6"/>
      <c r="B11" s="98"/>
      <c r="C11" s="18">
        <v>0</v>
      </c>
      <c r="D11" s="19"/>
      <c r="E11" s="19"/>
      <c r="F11" s="20"/>
      <c r="G11" s="21" t="s">
        <v>108</v>
      </c>
    </row>
    <row r="12" spans="1:7" ht="15.75" customHeight="1" thickBot="1">
      <c r="A12" s="22"/>
      <c r="B12" s="99"/>
      <c r="C12" s="23"/>
      <c r="D12" s="24"/>
      <c r="E12" s="24"/>
      <c r="F12" s="25"/>
      <c r="G12" s="26"/>
    </row>
    <row r="13" spans="4:4" ht="15.75" thickBot="1">
      <c r="D13" s="27"/>
    </row>
    <row r="14" spans="1:7" ht="15.75" customHeight="1" thickBot="1">
      <c r="A14" s="100" t="s">
        <v>22</v>
      </c>
      <c r="B14" s="101"/>
      <c r="C14" s="101"/>
      <c r="D14" s="101"/>
      <c r="E14" s="101"/>
      <c r="F14" s="101"/>
      <c r="G14" s="102"/>
    </row>
    <row r="15" spans="1:7" ht="15.75" thickBot="1">
      <c r="A15" s="28"/>
      <c r="B15" s="28"/>
      <c r="C15" s="28"/>
      <c r="D15" s="28"/>
      <c r="E15" s="28"/>
      <c r="F15" s="28"/>
      <c r="G15" s="28"/>
    </row>
    <row r="16" spans="1:10" s="33" customFormat="1" ht="30.75" thickBot="1">
      <c r="A16" s="29" t="s">
        <v>2</v>
      </c>
      <c r="B16" s="30" t="s">
        <v>3</v>
      </c>
      <c r="C16" s="30" t="s">
        <v>4</v>
      </c>
      <c r="D16" s="30" t="s">
        <v>5</v>
      </c>
      <c r="E16" s="31" t="s">
        <v>18</v>
      </c>
      <c r="F16" s="31" t="s">
        <v>19</v>
      </c>
      <c r="G16" s="32" t="s">
        <v>6</v>
      </c>
      <c r="H16" s="73"/>
      <c r="I16" s="73"/>
      <c r="J16" s="73"/>
    </row>
    <row r="17" spans="1:7" ht="43.5" customHeight="1">
      <c r="A17" s="38"/>
      <c r="B17" s="39" t="str">
        <f>+B7</f>
        <v xml:space="preserve">Construcción y equipamiento del tanque para el sistema de filtración con carbón activado para la ampliación de la planta potabilizadora número 1 "PP1 Miravalle", en el municipio de Guadalajara, Jalisco. </v>
      </c>
      <c r="C17" s="40"/>
      <c r="D17" s="41"/>
      <c r="E17" s="42"/>
      <c r="F17" s="43"/>
      <c r="G17" s="103">
        <f>+G18+G35</f>
        <v>0</v>
      </c>
    </row>
    <row r="18" spans="1:7" ht="15">
      <c r="A18" s="44" t="s">
        <v>14</v>
      </c>
      <c r="B18" s="105" t="s">
        <v>128</v>
      </c>
      <c r="C18" s="46"/>
      <c r="D18" s="47"/>
      <c r="E18" s="68"/>
      <c r="F18" s="48"/>
      <c r="G18" s="49">
        <f>+G19+G24+G27+G31</f>
        <v>0</v>
      </c>
    </row>
    <row r="19" spans="1:7" ht="15">
      <c r="A19" s="50" t="s">
        <v>15</v>
      </c>
      <c r="B19" s="106" t="s">
        <v>129</v>
      </c>
      <c r="C19" s="51"/>
      <c r="D19" s="52"/>
      <c r="E19" s="72"/>
      <c r="F19" s="40"/>
      <c r="G19" s="55">
        <f>SUM(G20:G23)</f>
        <v>0</v>
      </c>
    </row>
    <row r="20" spans="1:7" ht="33.75">
      <c r="A20" s="38" t="s">
        <v>35</v>
      </c>
      <c r="B20" s="107" t="s">
        <v>130</v>
      </c>
      <c r="C20" s="108" t="s">
        <v>24</v>
      </c>
      <c r="D20" s="58">
        <v>581.50</v>
      </c>
      <c r="E20" s="69"/>
      <c r="F20" s="40" t="str" cm="1">
        <f t="array" ref="F20">+numtext(E20)</f>
        <v>CERO PESOS 00/100 M.N.</v>
      </c>
      <c r="G20" s="59">
        <f>+ROUND(E20*D20,2)</f>
        <v>0</v>
      </c>
    </row>
    <row r="21" spans="1:7" ht="90">
      <c r="A21" s="38" t="s">
        <v>36</v>
      </c>
      <c r="B21" s="107" t="s">
        <v>131</v>
      </c>
      <c r="C21" s="108" t="s">
        <v>29</v>
      </c>
      <c r="D21" s="58">
        <v>158.24</v>
      </c>
      <c r="E21" s="70"/>
      <c r="F21" s="40" t="str" cm="1">
        <f t="array" ref="F21">+numtext(E21)</f>
        <v>CERO PESOS 00/100 M.N.</v>
      </c>
      <c r="G21" s="59">
        <f t="shared" si="0" ref="G21:G23">+ROUND(E21*D21,2)</f>
        <v>0</v>
      </c>
    </row>
    <row r="22" spans="1:7" ht="45">
      <c r="A22" s="38" t="s">
        <v>37</v>
      </c>
      <c r="B22" s="107" t="s">
        <v>132</v>
      </c>
      <c r="C22" s="108" t="s">
        <v>29</v>
      </c>
      <c r="D22" s="58">
        <v>332.69</v>
      </c>
      <c r="E22" s="70"/>
      <c r="F22" s="40" t="str" cm="1">
        <f t="array" ref="F22">+numtext(E22)</f>
        <v>CERO PESOS 00/100 M.N.</v>
      </c>
      <c r="G22" s="59">
        <f t="shared" si="0"/>
        <v>0</v>
      </c>
    </row>
    <row r="23" spans="1:7" ht="33.75">
      <c r="A23" s="38" t="s">
        <v>38</v>
      </c>
      <c r="B23" s="107" t="s">
        <v>133</v>
      </c>
      <c r="C23" s="108" t="s">
        <v>40</v>
      </c>
      <c r="D23" s="58">
        <v>6653.80</v>
      </c>
      <c r="E23" s="70"/>
      <c r="F23" s="40" t="str" cm="1">
        <f t="array" ref="F23">+numtext(E23)</f>
        <v>CERO PESOS 00/100 M.N.</v>
      </c>
      <c r="G23" s="59">
        <f t="shared" si="0"/>
        <v>0</v>
      </c>
    </row>
    <row r="24" spans="1:7" ht="15">
      <c r="A24" s="50" t="s">
        <v>32</v>
      </c>
      <c r="B24" s="106" t="s">
        <v>134</v>
      </c>
      <c r="C24" s="51"/>
      <c r="D24" s="52"/>
      <c r="E24" s="72"/>
      <c r="F24" s="40"/>
      <c r="G24" s="55">
        <f>SUM(G25:G26)</f>
        <v>0</v>
      </c>
    </row>
    <row r="25" spans="1:7" ht="33.75">
      <c r="A25" s="38" t="s">
        <v>46</v>
      </c>
      <c r="B25" s="107" t="s">
        <v>135</v>
      </c>
      <c r="C25" s="108" t="s">
        <v>29</v>
      </c>
      <c r="D25" s="58">
        <v>384.11</v>
      </c>
      <c r="E25" s="70"/>
      <c r="F25" s="40" t="str" cm="1">
        <f t="array" ref="F25">+numtext(E25)</f>
        <v>CERO PESOS 00/100 M.N.</v>
      </c>
      <c r="G25" s="59">
        <f t="shared" si="1" ref="G25:G26">+ROUND(E25*D25,2)</f>
        <v>0</v>
      </c>
    </row>
    <row r="26" spans="1:7" ht="101.25">
      <c r="A26" s="38" t="s">
        <v>39</v>
      </c>
      <c r="B26" s="107" t="s">
        <v>136</v>
      </c>
      <c r="C26" s="108" t="s">
        <v>29</v>
      </c>
      <c r="D26" s="58">
        <v>5705.05</v>
      </c>
      <c r="E26" s="70"/>
      <c r="F26" s="40" t="str" cm="1">
        <f t="array" ref="F26">+numtext(E26)</f>
        <v>CERO PESOS 00/100 M.N.</v>
      </c>
      <c r="G26" s="59">
        <f t="shared" si="1"/>
        <v>0</v>
      </c>
    </row>
    <row r="27" spans="1:7" ht="15">
      <c r="A27" s="50" t="s">
        <v>41</v>
      </c>
      <c r="B27" s="106" t="s">
        <v>111</v>
      </c>
      <c r="C27" s="51"/>
      <c r="D27" s="52"/>
      <c r="E27" s="72"/>
      <c r="F27" s="40"/>
      <c r="G27" s="55">
        <f>SUM(G28:G30)</f>
        <v>0</v>
      </c>
    </row>
    <row r="28" spans="1:7" ht="33.75">
      <c r="A28" s="38" t="s">
        <v>47</v>
      </c>
      <c r="B28" s="107" t="s">
        <v>137</v>
      </c>
      <c r="C28" s="108" t="s">
        <v>31</v>
      </c>
      <c r="D28" s="58">
        <v>85268.37</v>
      </c>
      <c r="E28" s="70"/>
      <c r="F28" s="40" t="str" cm="1">
        <f t="array" ref="F28">+numtext(E28)</f>
        <v>CERO PESOS 00/100 M.N.</v>
      </c>
      <c r="G28" s="59">
        <f t="shared" si="2" ref="G27:G34">+ROUND(E28*D28,2)</f>
        <v>0</v>
      </c>
    </row>
    <row r="29" spans="1:7" ht="56.25">
      <c r="A29" s="38" t="s">
        <v>48</v>
      </c>
      <c r="B29" s="107" t="s">
        <v>112</v>
      </c>
      <c r="C29" s="108" t="s">
        <v>29</v>
      </c>
      <c r="D29" s="58">
        <v>749.53</v>
      </c>
      <c r="E29" s="70"/>
      <c r="F29" s="40" t="str" cm="1">
        <f t="array" ref="F29">+numtext(E29)</f>
        <v>CERO PESOS 00/100 M.N.</v>
      </c>
      <c r="G29" s="59">
        <f t="shared" si="2"/>
        <v>0</v>
      </c>
    </row>
    <row r="30" spans="1:7" ht="33.75">
      <c r="A30" s="38" t="s">
        <v>49</v>
      </c>
      <c r="B30" s="107" t="s">
        <v>138</v>
      </c>
      <c r="C30" s="108" t="s">
        <v>24</v>
      </c>
      <c r="D30" s="58">
        <v>436.60</v>
      </c>
      <c r="E30" s="70"/>
      <c r="F30" s="40" t="str" cm="1">
        <f t="array" ref="F30">+numtext(E30)</f>
        <v>CERO PESOS 00/100 M.N.</v>
      </c>
      <c r="G30" s="59">
        <f t="shared" si="2"/>
        <v>0</v>
      </c>
    </row>
    <row r="31" spans="1:7" ht="15">
      <c r="A31" s="50" t="s">
        <v>42</v>
      </c>
      <c r="B31" s="106" t="s">
        <v>113</v>
      </c>
      <c r="C31" s="51"/>
      <c r="D31" s="52"/>
      <c r="E31" s="72"/>
      <c r="F31" s="40"/>
      <c r="G31" s="55">
        <f>SUM(G32:G34)</f>
        <v>0</v>
      </c>
    </row>
    <row r="32" spans="1:7" ht="33.75">
      <c r="A32" s="38" t="s">
        <v>50</v>
      </c>
      <c r="B32" s="107" t="s">
        <v>137</v>
      </c>
      <c r="C32" s="108" t="s">
        <v>31</v>
      </c>
      <c r="D32" s="58">
        <v>138965.97</v>
      </c>
      <c r="E32" s="70"/>
      <c r="F32" s="40" t="str" cm="1">
        <f t="array" ref="F32">+numtext(E32)</f>
        <v>CERO PESOS 00/100 M.N.</v>
      </c>
      <c r="G32" s="59">
        <f t="shared" si="2"/>
        <v>0</v>
      </c>
    </row>
    <row r="33" spans="1:7" ht="56.25">
      <c r="A33" s="38" t="s">
        <v>51</v>
      </c>
      <c r="B33" s="107" t="s">
        <v>112</v>
      </c>
      <c r="C33" s="108" t="s">
        <v>29</v>
      </c>
      <c r="D33" s="58">
        <v>1084.24</v>
      </c>
      <c r="E33" s="70"/>
      <c r="F33" s="40" t="str" cm="1">
        <f t="array" ref="F33">+numtext(E33)</f>
        <v>CERO PESOS 00/100 M.N.</v>
      </c>
      <c r="G33" s="59">
        <f t="shared" si="2"/>
        <v>0</v>
      </c>
    </row>
    <row r="34" spans="1:7" ht="33.75">
      <c r="A34" s="38" t="s">
        <v>52</v>
      </c>
      <c r="B34" s="107" t="s">
        <v>138</v>
      </c>
      <c r="C34" s="108" t="s">
        <v>24</v>
      </c>
      <c r="D34" s="58">
        <v>5058.84</v>
      </c>
      <c r="E34" s="70"/>
      <c r="F34" s="40" t="str" cm="1">
        <f t="array" ref="F34">+numtext(E34)</f>
        <v>CERO PESOS 00/100 M.N.</v>
      </c>
      <c r="G34" s="59">
        <f t="shared" si="2"/>
        <v>0</v>
      </c>
    </row>
    <row r="35" spans="1:7" ht="15">
      <c r="A35" s="44" t="s">
        <v>33</v>
      </c>
      <c r="B35" s="105" t="s">
        <v>114</v>
      </c>
      <c r="C35" s="46"/>
      <c r="D35" s="47"/>
      <c r="E35" s="68"/>
      <c r="F35" s="48"/>
      <c r="G35" s="49">
        <f>+G36+G45+G52+G67+G76+G86</f>
        <v>0</v>
      </c>
    </row>
    <row r="36" spans="1:7" ht="15">
      <c r="A36" s="50" t="s">
        <v>34</v>
      </c>
      <c r="B36" s="106" t="s">
        <v>115</v>
      </c>
      <c r="C36" s="51"/>
      <c r="D36" s="52"/>
      <c r="E36" s="72"/>
      <c r="F36" s="40"/>
      <c r="G36" s="55">
        <f>SUM(G37:G44)</f>
        <v>0</v>
      </c>
    </row>
    <row r="37" spans="1:7" ht="236.25">
      <c r="A37" s="38" t="s">
        <v>53</v>
      </c>
      <c r="B37" s="107" t="s">
        <v>139</v>
      </c>
      <c r="C37" s="108" t="s">
        <v>28</v>
      </c>
      <c r="D37" s="58">
        <v>24</v>
      </c>
      <c r="E37" s="70"/>
      <c r="F37" s="40" t="str" cm="1">
        <f t="array" ref="F37">+numtext(E37)</f>
        <v>CERO PESOS 00/100 M.N.</v>
      </c>
      <c r="G37" s="59">
        <f t="shared" si="3" ref="G36:G44">+ROUND(E37*D37,2)</f>
        <v>0</v>
      </c>
    </row>
    <row r="38" spans="1:7" ht="247.5">
      <c r="A38" s="38" t="s">
        <v>54</v>
      </c>
      <c r="B38" s="107" t="s">
        <v>140</v>
      </c>
      <c r="C38" s="108" t="s">
        <v>24</v>
      </c>
      <c r="D38" s="58">
        <v>823.20</v>
      </c>
      <c r="E38" s="70"/>
      <c r="F38" s="40" t="str" cm="1">
        <f t="array" ref="F38">+numtext(E38)</f>
        <v>CERO PESOS 00/100 M.N.</v>
      </c>
      <c r="G38" s="59">
        <f t="shared" si="3"/>
        <v>0</v>
      </c>
    </row>
    <row r="39" spans="1:7" ht="180">
      <c r="A39" s="38" t="s">
        <v>55</v>
      </c>
      <c r="B39" s="107" t="s">
        <v>141</v>
      </c>
      <c r="C39" s="108" t="s">
        <v>28</v>
      </c>
      <c r="D39" s="58">
        <v>24</v>
      </c>
      <c r="E39" s="70"/>
      <c r="F39" s="40" t="str" cm="1">
        <f t="array" ref="F39">+numtext(E39)</f>
        <v>CERO PESOS 00/100 M.N.</v>
      </c>
      <c r="G39" s="59">
        <f t="shared" si="3"/>
        <v>0</v>
      </c>
    </row>
    <row r="40" spans="1:7" ht="225">
      <c r="A40" s="38" t="s">
        <v>56</v>
      </c>
      <c r="B40" s="107" t="s">
        <v>142</v>
      </c>
      <c r="C40" s="108" t="s">
        <v>29</v>
      </c>
      <c r="D40" s="58">
        <v>271.66</v>
      </c>
      <c r="E40" s="70"/>
      <c r="F40" s="40" t="str" cm="1">
        <f t="array" ref="F40">+numtext(E40)</f>
        <v>CERO PESOS 00/100 M.N.</v>
      </c>
      <c r="G40" s="59">
        <f t="shared" si="3"/>
        <v>0</v>
      </c>
    </row>
    <row r="41" spans="1:7" ht="146.25">
      <c r="A41" s="38" t="s">
        <v>57</v>
      </c>
      <c r="B41" s="107" t="s">
        <v>143</v>
      </c>
      <c r="C41" s="108" t="s">
        <v>29</v>
      </c>
      <c r="D41" s="58">
        <v>135.83</v>
      </c>
      <c r="E41" s="70"/>
      <c r="F41" s="40" t="str" cm="1">
        <f t="array" ref="F41">+numtext(E41)</f>
        <v>CERO PESOS 00/100 M.N.</v>
      </c>
      <c r="G41" s="59">
        <f t="shared" si="3"/>
        <v>0</v>
      </c>
    </row>
    <row r="42" spans="1:7" ht="157.5">
      <c r="A42" s="38" t="s">
        <v>58</v>
      </c>
      <c r="B42" s="107" t="s">
        <v>144</v>
      </c>
      <c r="C42" s="108" t="s">
        <v>29</v>
      </c>
      <c r="D42" s="58">
        <v>1131.9</v>
      </c>
      <c r="E42" s="70"/>
      <c r="F42" s="40" t="str" cm="1">
        <f t="array" ref="F42">+numtext(E42)</f>
        <v>CERO PESOS 00/100 M.N.</v>
      </c>
      <c r="G42" s="59">
        <f t="shared" si="3"/>
        <v>0</v>
      </c>
    </row>
    <row r="43" spans="1:7" ht="236.25">
      <c r="A43" s="38" t="s">
        <v>59</v>
      </c>
      <c r="B43" s="107" t="s">
        <v>145</v>
      </c>
      <c r="C43" s="108" t="s">
        <v>28</v>
      </c>
      <c r="D43" s="58">
        <v>48</v>
      </c>
      <c r="E43" s="70"/>
      <c r="F43" s="40" t="str" cm="1">
        <f t="array" ref="F43">+numtext(E43)</f>
        <v>CERO PESOS 00/100 M.N.</v>
      </c>
      <c r="G43" s="59">
        <f t="shared" si="3"/>
        <v>0</v>
      </c>
    </row>
    <row r="44" spans="1:7" ht="225">
      <c r="A44" s="38" t="s">
        <v>60</v>
      </c>
      <c r="B44" s="107" t="s">
        <v>116</v>
      </c>
      <c r="C44" s="108" t="s">
        <v>28</v>
      </c>
      <c r="D44" s="58">
        <v>24</v>
      </c>
      <c r="E44" s="70"/>
      <c r="F44" s="40" t="str" cm="1">
        <f t="array" ref="F44">+numtext(E44)</f>
        <v>CERO PESOS 00/100 M.N.</v>
      </c>
      <c r="G44" s="59">
        <f t="shared" si="3"/>
        <v>0</v>
      </c>
    </row>
    <row r="45" spans="1:7" ht="15">
      <c r="A45" s="50" t="s">
        <v>43</v>
      </c>
      <c r="B45" s="106" t="s">
        <v>117</v>
      </c>
      <c r="C45" s="51"/>
      <c r="D45" s="52"/>
      <c r="E45" s="72"/>
      <c r="F45" s="40"/>
      <c r="G45" s="55">
        <f>SUM(G46:G51)</f>
        <v>0</v>
      </c>
    </row>
    <row r="46" spans="1:7" ht="33.75">
      <c r="A46" s="38" t="s">
        <v>61</v>
      </c>
      <c r="B46" s="107" t="s">
        <v>146</v>
      </c>
      <c r="C46" s="108" t="s">
        <v>30</v>
      </c>
      <c r="D46" s="58">
        <v>170.06</v>
      </c>
      <c r="E46" s="70"/>
      <c r="F46" s="40" t="str" cm="1">
        <f t="array" ref="F46">+numtext(E46)</f>
        <v>CERO PESOS 00/100 M.N.</v>
      </c>
      <c r="G46" s="59">
        <f t="shared" si="4" ref="G45:G51">+ROUND(E46*D46,2)</f>
        <v>0</v>
      </c>
    </row>
    <row r="47" spans="1:7" ht="45">
      <c r="A47" s="38" t="s">
        <v>62</v>
      </c>
      <c r="B47" s="107" t="s">
        <v>118</v>
      </c>
      <c r="C47" s="108" t="s">
        <v>28</v>
      </c>
      <c r="D47" s="58">
        <v>48</v>
      </c>
      <c r="E47" s="70"/>
      <c r="F47" s="40" t="str" cm="1">
        <f t="array" ref="F47">+numtext(E47)</f>
        <v>CERO PESOS 00/100 M.N.</v>
      </c>
      <c r="G47" s="59">
        <f t="shared" si="4"/>
        <v>0</v>
      </c>
    </row>
    <row r="48" spans="1:7" ht="33.75">
      <c r="A48" s="38" t="s">
        <v>63</v>
      </c>
      <c r="B48" s="107" t="s">
        <v>147</v>
      </c>
      <c r="C48" s="108" t="s">
        <v>28</v>
      </c>
      <c r="D48" s="58">
        <v>27</v>
      </c>
      <c r="E48" s="70"/>
      <c r="F48" s="40" t="str" cm="1">
        <f t="array" ref="F48">+numtext(E48)</f>
        <v>CERO PESOS 00/100 M.N.</v>
      </c>
      <c r="G48" s="59">
        <f t="shared" si="4"/>
        <v>0</v>
      </c>
    </row>
    <row r="49" spans="1:7" ht="33.75">
      <c r="A49" s="38" t="s">
        <v>64</v>
      </c>
      <c r="B49" s="107" t="s">
        <v>148</v>
      </c>
      <c r="C49" s="108" t="s">
        <v>28</v>
      </c>
      <c r="D49" s="58">
        <v>2</v>
      </c>
      <c r="E49" s="70"/>
      <c r="F49" s="40" t="str" cm="1">
        <f t="array" ref="F49">+numtext(E49)</f>
        <v>CERO PESOS 00/100 M.N.</v>
      </c>
      <c r="G49" s="59">
        <f t="shared" si="4"/>
        <v>0</v>
      </c>
    </row>
    <row r="50" spans="1:7" ht="33.75">
      <c r="A50" s="38" t="s">
        <v>65</v>
      </c>
      <c r="B50" s="107" t="s">
        <v>149</v>
      </c>
      <c r="C50" s="108" t="s">
        <v>28</v>
      </c>
      <c r="D50" s="58">
        <v>24</v>
      </c>
      <c r="E50" s="70"/>
      <c r="F50" s="40" t="str" cm="1">
        <f t="array" ref="F50">+numtext(E50)</f>
        <v>CERO PESOS 00/100 M.N.</v>
      </c>
      <c r="G50" s="59">
        <f t="shared" si="4"/>
        <v>0</v>
      </c>
    </row>
    <row r="51" spans="1:7" ht="67.5">
      <c r="A51" s="38" t="s">
        <v>66</v>
      </c>
      <c r="B51" s="107" t="s">
        <v>150</v>
      </c>
      <c r="C51" s="108" t="s">
        <v>28</v>
      </c>
      <c r="D51" s="58">
        <v>24</v>
      </c>
      <c r="E51" s="70"/>
      <c r="F51" s="40" t="str" cm="1">
        <f t="array" ref="F51">+numtext(E51)</f>
        <v>CERO PESOS 00/100 M.N.</v>
      </c>
      <c r="G51" s="59">
        <f t="shared" si="4"/>
        <v>0</v>
      </c>
    </row>
    <row r="52" spans="1:7" ht="15">
      <c r="A52" s="50" t="s">
        <v>44</v>
      </c>
      <c r="B52" s="106" t="s">
        <v>151</v>
      </c>
      <c r="C52" s="51"/>
      <c r="D52" s="52"/>
      <c r="E52" s="72"/>
      <c r="F52" s="40"/>
      <c r="G52" s="55">
        <f>SUM(G53:G66)</f>
        <v>0</v>
      </c>
    </row>
    <row r="53" spans="1:7" ht="33.75">
      <c r="A53" s="38" t="s">
        <v>67</v>
      </c>
      <c r="B53" s="107" t="s">
        <v>152</v>
      </c>
      <c r="C53" s="108" t="s">
        <v>30</v>
      </c>
      <c r="D53" s="58">
        <v>30</v>
      </c>
      <c r="E53" s="70"/>
      <c r="F53" s="40" t="str" cm="1">
        <f t="array" ref="F53">+numtext(E53)</f>
        <v>CERO PESOS 00/100 M.N.</v>
      </c>
      <c r="G53" s="59">
        <f t="shared" si="5" ref="G52:G66">+ROUND(E53*D53,2)</f>
        <v>0</v>
      </c>
    </row>
    <row r="54" spans="1:7" ht="33.75">
      <c r="A54" s="38" t="s">
        <v>68</v>
      </c>
      <c r="B54" s="107" t="s">
        <v>153</v>
      </c>
      <c r="C54" s="108" t="s">
        <v>30</v>
      </c>
      <c r="D54" s="58">
        <v>40.8</v>
      </c>
      <c r="E54" s="70"/>
      <c r="F54" s="40" t="str" cm="1">
        <f t="array" ref="F54">+numtext(E54)</f>
        <v>CERO PESOS 00/100 M.N.</v>
      </c>
      <c r="G54" s="59">
        <f t="shared" si="5"/>
        <v>0</v>
      </c>
    </row>
    <row r="55" spans="1:7" ht="33.75">
      <c r="A55" s="38" t="s">
        <v>69</v>
      </c>
      <c r="B55" s="107" t="s">
        <v>154</v>
      </c>
      <c r="C55" s="108" t="s">
        <v>30</v>
      </c>
      <c r="D55" s="58">
        <v>30</v>
      </c>
      <c r="E55" s="70"/>
      <c r="F55" s="40" t="str" cm="1">
        <f t="array" ref="F55">+numtext(E55)</f>
        <v>CERO PESOS 00/100 M.N.</v>
      </c>
      <c r="G55" s="59">
        <f t="shared" si="5"/>
        <v>0</v>
      </c>
    </row>
    <row r="56" spans="1:7" ht="33.75">
      <c r="A56" s="38" t="s">
        <v>70</v>
      </c>
      <c r="B56" s="107" t="s">
        <v>155</v>
      </c>
      <c r="C56" s="108" t="s">
        <v>30</v>
      </c>
      <c r="D56" s="58">
        <v>42</v>
      </c>
      <c r="E56" s="70"/>
      <c r="F56" s="40" t="str" cm="1">
        <f t="array" ref="F56">+numtext(E56)</f>
        <v>CERO PESOS 00/100 M.N.</v>
      </c>
      <c r="G56" s="59">
        <f t="shared" si="5"/>
        <v>0</v>
      </c>
    </row>
    <row r="57" spans="1:7" ht="45">
      <c r="A57" s="38" t="s">
        <v>71</v>
      </c>
      <c r="B57" s="107" t="s">
        <v>156</v>
      </c>
      <c r="C57" s="108" t="s">
        <v>28</v>
      </c>
      <c r="D57" s="58">
        <v>2</v>
      </c>
      <c r="E57" s="70"/>
      <c r="F57" s="40" t="str" cm="1">
        <f t="array" ref="F57">+numtext(E57)</f>
        <v>CERO PESOS 00/100 M.N.</v>
      </c>
      <c r="G57" s="59">
        <f t="shared" si="5"/>
        <v>0</v>
      </c>
    </row>
    <row r="58" spans="1:7" ht="45">
      <c r="A58" s="38" t="s">
        <v>72</v>
      </c>
      <c r="B58" s="107" t="s">
        <v>157</v>
      </c>
      <c r="C58" s="108" t="s">
        <v>28</v>
      </c>
      <c r="D58" s="58">
        <v>2</v>
      </c>
      <c r="E58" s="70"/>
      <c r="F58" s="40" t="str" cm="1">
        <f t="array" ref="F58">+numtext(E58)</f>
        <v>CERO PESOS 00/100 M.N.</v>
      </c>
      <c r="G58" s="59">
        <f t="shared" si="5"/>
        <v>0</v>
      </c>
    </row>
    <row r="59" spans="1:7" ht="45">
      <c r="A59" s="38" t="s">
        <v>73</v>
      </c>
      <c r="B59" s="107" t="s">
        <v>158</v>
      </c>
      <c r="C59" s="108" t="s">
        <v>28</v>
      </c>
      <c r="D59" s="58">
        <v>24</v>
      </c>
      <c r="E59" s="70"/>
      <c r="F59" s="40" t="str" cm="1">
        <f t="array" ref="F59">+numtext(E59)</f>
        <v>CERO PESOS 00/100 M.N.</v>
      </c>
      <c r="G59" s="59">
        <f t="shared" si="5"/>
        <v>0</v>
      </c>
    </row>
    <row r="60" spans="1:7" ht="33.75">
      <c r="A60" s="38" t="s">
        <v>74</v>
      </c>
      <c r="B60" s="107" t="s">
        <v>159</v>
      </c>
      <c r="C60" s="108" t="s">
        <v>28</v>
      </c>
      <c r="D60" s="58">
        <v>2</v>
      </c>
      <c r="E60" s="70"/>
      <c r="F60" s="40" t="str" cm="1">
        <f t="array" ref="F60">+numtext(E60)</f>
        <v>CERO PESOS 00/100 M.N.</v>
      </c>
      <c r="G60" s="59">
        <f t="shared" si="5"/>
        <v>0</v>
      </c>
    </row>
    <row r="61" spans="1:7" ht="67.5">
      <c r="A61" s="38" t="s">
        <v>75</v>
      </c>
      <c r="B61" s="107" t="s">
        <v>160</v>
      </c>
      <c r="C61" s="108" t="s">
        <v>28</v>
      </c>
      <c r="D61" s="58">
        <v>24</v>
      </c>
      <c r="E61" s="70"/>
      <c r="F61" s="40" t="str" cm="1">
        <f t="array" ref="F61">+numtext(E61)</f>
        <v>CERO PESOS 00/100 M.N.</v>
      </c>
      <c r="G61" s="59">
        <f t="shared" si="5"/>
        <v>0</v>
      </c>
    </row>
    <row r="62" spans="1:7" ht="33.75">
      <c r="A62" s="38" t="s">
        <v>76</v>
      </c>
      <c r="B62" s="107" t="s">
        <v>161</v>
      </c>
      <c r="C62" s="108" t="s">
        <v>28</v>
      </c>
      <c r="D62" s="58">
        <v>24</v>
      </c>
      <c r="E62" s="70"/>
      <c r="F62" s="40" t="str" cm="1">
        <f t="array" ref="F62">+numtext(E62)</f>
        <v>CERO PESOS 00/100 M.N.</v>
      </c>
      <c r="G62" s="59">
        <f t="shared" si="5"/>
        <v>0</v>
      </c>
    </row>
    <row r="63" spans="1:7" ht="225">
      <c r="A63" s="38" t="s">
        <v>77</v>
      </c>
      <c r="B63" s="107" t="s">
        <v>119</v>
      </c>
      <c r="C63" s="108" t="s">
        <v>28</v>
      </c>
      <c r="D63" s="58">
        <v>24</v>
      </c>
      <c r="E63" s="70"/>
      <c r="F63" s="40" t="str" cm="1">
        <f t="array" ref="F63">+numtext(E63)</f>
        <v>CERO PESOS 00/100 M.N.</v>
      </c>
      <c r="G63" s="59">
        <f t="shared" si="5"/>
        <v>0</v>
      </c>
    </row>
    <row r="64" spans="1:7" ht="45">
      <c r="A64" s="38" t="s">
        <v>78</v>
      </c>
      <c r="B64" s="107" t="s">
        <v>120</v>
      </c>
      <c r="C64" s="108" t="s">
        <v>28</v>
      </c>
      <c r="D64" s="58">
        <v>48</v>
      </c>
      <c r="E64" s="70"/>
      <c r="F64" s="40" t="str" cm="1">
        <f t="array" ref="F64">+numtext(E64)</f>
        <v>CERO PESOS 00/100 M.N.</v>
      </c>
      <c r="G64" s="59">
        <f t="shared" si="5"/>
        <v>0</v>
      </c>
    </row>
    <row r="65" spans="1:7" ht="33.75">
      <c r="A65" s="38" t="s">
        <v>79</v>
      </c>
      <c r="B65" s="107" t="s">
        <v>162</v>
      </c>
      <c r="C65" s="108" t="s">
        <v>30</v>
      </c>
      <c r="D65" s="58">
        <v>66.72</v>
      </c>
      <c r="E65" s="70"/>
      <c r="F65" s="40" t="str" cm="1">
        <f t="array" ref="F65">+numtext(E65)</f>
        <v>CERO PESOS 00/100 M.N.</v>
      </c>
      <c r="G65" s="59">
        <f t="shared" si="5"/>
        <v>0</v>
      </c>
    </row>
    <row r="66" spans="1:7" ht="33.75">
      <c r="A66" s="38" t="s">
        <v>80</v>
      </c>
      <c r="B66" s="107" t="s">
        <v>163</v>
      </c>
      <c r="C66" s="108" t="s">
        <v>28</v>
      </c>
      <c r="D66" s="58">
        <v>24</v>
      </c>
      <c r="E66" s="70"/>
      <c r="F66" s="40" t="str" cm="1">
        <f t="array" ref="F66">+numtext(E66)</f>
        <v>CERO PESOS 00/100 M.N.</v>
      </c>
      <c r="G66" s="59">
        <f t="shared" si="5"/>
        <v>0</v>
      </c>
    </row>
    <row r="67" spans="1:7" ht="15">
      <c r="A67" s="50" t="s">
        <v>45</v>
      </c>
      <c r="B67" s="106" t="s">
        <v>164</v>
      </c>
      <c r="C67" s="51"/>
      <c r="D67" s="52"/>
      <c r="E67" s="72"/>
      <c r="F67" s="40"/>
      <c r="G67" s="55">
        <f>SUM(G68:G75)</f>
        <v>0</v>
      </c>
    </row>
    <row r="68" spans="1:7" ht="33.75">
      <c r="A68" s="38" t="s">
        <v>81</v>
      </c>
      <c r="B68" s="107" t="s">
        <v>153</v>
      </c>
      <c r="C68" s="108" t="s">
        <v>30</v>
      </c>
      <c r="D68" s="58">
        <v>169</v>
      </c>
      <c r="E68" s="70"/>
      <c r="F68" s="40" t="str" cm="1">
        <f t="array" ref="F68">+numtext(E68)</f>
        <v>CERO PESOS 00/100 M.N.</v>
      </c>
      <c r="G68" s="59">
        <f t="shared" si="6" ref="G67:G75">+ROUND(E68*D68,2)</f>
        <v>0</v>
      </c>
    </row>
    <row r="69" spans="1:7" ht="33.75">
      <c r="A69" s="38" t="s">
        <v>82</v>
      </c>
      <c r="B69" s="107" t="s">
        <v>165</v>
      </c>
      <c r="C69" s="108" t="s">
        <v>28</v>
      </c>
      <c r="D69" s="58">
        <v>2</v>
      </c>
      <c r="E69" s="70"/>
      <c r="F69" s="40" t="str" cm="1">
        <f t="array" ref="F69">+numtext(E69)</f>
        <v>CERO PESOS 00/100 M.N.</v>
      </c>
      <c r="G69" s="59">
        <f t="shared" si="6"/>
        <v>0</v>
      </c>
    </row>
    <row r="70" spans="1:7" ht="33.75">
      <c r="A70" s="38" t="s">
        <v>83</v>
      </c>
      <c r="B70" s="107" t="s">
        <v>166</v>
      </c>
      <c r="C70" s="108" t="s">
        <v>28</v>
      </c>
      <c r="D70" s="58">
        <v>1</v>
      </c>
      <c r="E70" s="70"/>
      <c r="F70" s="40" t="str" cm="1">
        <f t="array" ref="F70">+numtext(E70)</f>
        <v>CERO PESOS 00/100 M.N.</v>
      </c>
      <c r="G70" s="59">
        <f t="shared" si="6"/>
        <v>0</v>
      </c>
    </row>
    <row r="71" spans="1:7" ht="33.75">
      <c r="A71" s="38" t="s">
        <v>84</v>
      </c>
      <c r="B71" s="107" t="s">
        <v>159</v>
      </c>
      <c r="C71" s="108" t="s">
        <v>28</v>
      </c>
      <c r="D71" s="58">
        <v>2</v>
      </c>
      <c r="E71" s="70"/>
      <c r="F71" s="40" t="str" cm="1">
        <f t="array" ref="F71">+numtext(E71)</f>
        <v>CERO PESOS 00/100 M.N.</v>
      </c>
      <c r="G71" s="59">
        <f t="shared" si="6"/>
        <v>0</v>
      </c>
    </row>
    <row r="72" spans="1:7" ht="45">
      <c r="A72" s="38" t="s">
        <v>85</v>
      </c>
      <c r="B72" s="107" t="s">
        <v>121</v>
      </c>
      <c r="C72" s="108" t="s">
        <v>28</v>
      </c>
      <c r="D72" s="58">
        <v>48</v>
      </c>
      <c r="E72" s="70"/>
      <c r="F72" s="40" t="str" cm="1">
        <f t="array" ref="F72">+numtext(E72)</f>
        <v>CERO PESOS 00/100 M.N.</v>
      </c>
      <c r="G72" s="59">
        <f t="shared" si="6"/>
        <v>0</v>
      </c>
    </row>
    <row r="73" spans="1:7" ht="56.25">
      <c r="A73" s="38" t="s">
        <v>86</v>
      </c>
      <c r="B73" s="107" t="s">
        <v>167</v>
      </c>
      <c r="C73" s="108" t="s">
        <v>28</v>
      </c>
      <c r="D73" s="58">
        <v>24</v>
      </c>
      <c r="E73" s="70"/>
      <c r="F73" s="40" t="str" cm="1">
        <f t="array" ref="F73">+numtext(E73)</f>
        <v>CERO PESOS 00/100 M.N.</v>
      </c>
      <c r="G73" s="59">
        <f t="shared" si="6"/>
        <v>0</v>
      </c>
    </row>
    <row r="74" spans="1:7" ht="33.75">
      <c r="A74" s="38" t="s">
        <v>87</v>
      </c>
      <c r="B74" s="107" t="s">
        <v>168</v>
      </c>
      <c r="C74" s="108" t="s">
        <v>28</v>
      </c>
      <c r="D74" s="58">
        <v>24</v>
      </c>
      <c r="E74" s="70"/>
      <c r="F74" s="40" t="str" cm="1">
        <f t="array" ref="F74">+numtext(E74)</f>
        <v>CERO PESOS 00/100 M.N.</v>
      </c>
      <c r="G74" s="59">
        <f t="shared" si="6"/>
        <v>0</v>
      </c>
    </row>
    <row r="75" spans="1:7" ht="236.25">
      <c r="A75" s="38" t="s">
        <v>88</v>
      </c>
      <c r="B75" s="107" t="s">
        <v>122</v>
      </c>
      <c r="C75" s="108" t="s">
        <v>28</v>
      </c>
      <c r="D75" s="58">
        <v>24</v>
      </c>
      <c r="E75" s="70"/>
      <c r="F75" s="40" t="str" cm="1">
        <f t="array" ref="F75">+numtext(E75)</f>
        <v>CERO PESOS 00/100 M.N.</v>
      </c>
      <c r="G75" s="59">
        <f t="shared" si="6"/>
        <v>0</v>
      </c>
    </row>
    <row r="76" spans="1:7" ht="15">
      <c r="A76" s="50" t="s">
        <v>126</v>
      </c>
      <c r="B76" s="106" t="s">
        <v>169</v>
      </c>
      <c r="C76" s="51"/>
      <c r="D76" s="52"/>
      <c r="E76" s="72"/>
      <c r="F76" s="40"/>
      <c r="G76" s="55">
        <f>SUM(G77:G85)</f>
        <v>0</v>
      </c>
    </row>
    <row r="77" spans="1:7" ht="33.75">
      <c r="A77" s="38" t="s">
        <v>89</v>
      </c>
      <c r="B77" s="107" t="s">
        <v>170</v>
      </c>
      <c r="C77" s="108" t="s">
        <v>30</v>
      </c>
      <c r="D77" s="58">
        <v>262</v>
      </c>
      <c r="E77" s="70"/>
      <c r="F77" s="40" t="str" cm="1">
        <f t="array" ref="F77">+numtext(E77)</f>
        <v>CERO PESOS 00/100 M.N.</v>
      </c>
      <c r="G77" s="59">
        <f t="shared" si="7" ref="G77:G85">+ROUND(E77*D77,2)</f>
        <v>0</v>
      </c>
    </row>
    <row r="78" spans="1:7" ht="33.75">
      <c r="A78" s="38" t="s">
        <v>90</v>
      </c>
      <c r="B78" s="107" t="s">
        <v>171</v>
      </c>
      <c r="C78" s="108" t="s">
        <v>28</v>
      </c>
      <c r="D78" s="58">
        <v>53</v>
      </c>
      <c r="E78" s="70"/>
      <c r="F78" s="40" t="str" cm="1">
        <f t="array" ref="F78">+numtext(E78)</f>
        <v>CERO PESOS 00/100 M.N.</v>
      </c>
      <c r="G78" s="59">
        <f t="shared" si="7"/>
        <v>0</v>
      </c>
    </row>
    <row r="79" spans="1:7" ht="33.75">
      <c r="A79" s="38" t="s">
        <v>91</v>
      </c>
      <c r="B79" s="107" t="s">
        <v>172</v>
      </c>
      <c r="C79" s="108" t="s">
        <v>28</v>
      </c>
      <c r="D79" s="58">
        <v>2</v>
      </c>
      <c r="E79" s="70"/>
      <c r="F79" s="40" t="str" cm="1">
        <f t="array" ref="F79">+numtext(E79)</f>
        <v>CERO PESOS 00/100 M.N.</v>
      </c>
      <c r="G79" s="59">
        <f t="shared" si="7"/>
        <v>0</v>
      </c>
    </row>
    <row r="80" spans="1:7" ht="33.75">
      <c r="A80" s="38" t="s">
        <v>92</v>
      </c>
      <c r="B80" s="107" t="s">
        <v>173</v>
      </c>
      <c r="C80" s="108" t="s">
        <v>28</v>
      </c>
      <c r="D80" s="58">
        <v>2</v>
      </c>
      <c r="E80" s="70"/>
      <c r="F80" s="40" t="str" cm="1">
        <f t="array" ref="F80">+numtext(E80)</f>
        <v>CERO PESOS 00/100 M.N.</v>
      </c>
      <c r="G80" s="59">
        <f t="shared" si="7"/>
        <v>0</v>
      </c>
    </row>
    <row r="81" spans="1:7" ht="33.75">
      <c r="A81" s="38" t="s">
        <v>93</v>
      </c>
      <c r="B81" s="107" t="s">
        <v>174</v>
      </c>
      <c r="C81" s="108" t="s">
        <v>28</v>
      </c>
      <c r="D81" s="58">
        <v>24</v>
      </c>
      <c r="E81" s="70"/>
      <c r="F81" s="40" t="str" cm="1">
        <f t="array" ref="F81">+numtext(E81)</f>
        <v>CERO PESOS 00/100 M.N.</v>
      </c>
      <c r="G81" s="59">
        <f t="shared" si="7"/>
        <v>0</v>
      </c>
    </row>
    <row r="82" spans="1:7" ht="236.25">
      <c r="A82" s="38" t="s">
        <v>94</v>
      </c>
      <c r="B82" s="107" t="s">
        <v>123</v>
      </c>
      <c r="C82" s="108" t="s">
        <v>28</v>
      </c>
      <c r="D82" s="58">
        <v>24</v>
      </c>
      <c r="E82" s="70"/>
      <c r="F82" s="40" t="str" cm="1">
        <f t="array" ref="F82">+numtext(E82)</f>
        <v>CERO PESOS 00/100 M.N.</v>
      </c>
      <c r="G82" s="59">
        <f t="shared" si="7"/>
        <v>0</v>
      </c>
    </row>
    <row r="83" spans="1:7" ht="45">
      <c r="A83" s="38" t="s">
        <v>95</v>
      </c>
      <c r="B83" s="107" t="s">
        <v>124</v>
      </c>
      <c r="C83" s="108" t="s">
        <v>28</v>
      </c>
      <c r="D83" s="58">
        <v>48</v>
      </c>
      <c r="E83" s="70"/>
      <c r="F83" s="40" t="str" cm="1">
        <f t="array" ref="F83">+numtext(E83)</f>
        <v>CERO PESOS 00/100 M.N.</v>
      </c>
      <c r="G83" s="59">
        <f t="shared" si="7"/>
        <v>0</v>
      </c>
    </row>
    <row r="84" spans="1:7" ht="67.5">
      <c r="A84" s="38" t="s">
        <v>96</v>
      </c>
      <c r="B84" s="107" t="s">
        <v>175</v>
      </c>
      <c r="C84" s="108" t="s">
        <v>28</v>
      </c>
      <c r="D84" s="58">
        <v>24</v>
      </c>
      <c r="E84" s="70"/>
      <c r="F84" s="40" t="str" cm="1">
        <f t="array" ref="F84">+numtext(E84)</f>
        <v>CERO PESOS 00/100 M.N.</v>
      </c>
      <c r="G84" s="59">
        <f t="shared" si="7"/>
        <v>0</v>
      </c>
    </row>
    <row r="85" spans="1:7" ht="78.75">
      <c r="A85" s="38" t="s">
        <v>97</v>
      </c>
      <c r="B85" s="107" t="s">
        <v>176</v>
      </c>
      <c r="C85" s="108" t="s">
        <v>125</v>
      </c>
      <c r="D85" s="58">
        <v>24</v>
      </c>
      <c r="E85" s="70"/>
      <c r="F85" s="40" t="str" cm="1">
        <f t="array" ref="F85">+numtext(E85)</f>
        <v>CERO PESOS 00/100 M.N.</v>
      </c>
      <c r="G85" s="59">
        <f t="shared" si="7"/>
        <v>0</v>
      </c>
    </row>
    <row r="86" spans="1:7" ht="15">
      <c r="A86" s="50" t="s">
        <v>127</v>
      </c>
      <c r="B86" s="106" t="s">
        <v>177</v>
      </c>
      <c r="C86" s="51"/>
      <c r="D86" s="52"/>
      <c r="E86" s="72"/>
      <c r="F86" s="40"/>
      <c r="G86" s="55">
        <f>SUM(G87:G96)</f>
        <v>0</v>
      </c>
    </row>
    <row r="87" spans="1:7" ht="33.75">
      <c r="A87" s="38" t="s">
        <v>98</v>
      </c>
      <c r="B87" s="107" t="s">
        <v>153</v>
      </c>
      <c r="C87" s="108" t="s">
        <v>30</v>
      </c>
      <c r="D87" s="58">
        <v>200.96</v>
      </c>
      <c r="E87" s="70"/>
      <c r="F87" s="40" t="str" cm="1">
        <f t="array" ref="F87">+numtext(E87)</f>
        <v>CERO PESOS 00/100 M.N.</v>
      </c>
      <c r="G87" s="59">
        <f t="shared" si="8" ref="G86:G96">+ROUND(E87*D87,2)</f>
        <v>0</v>
      </c>
    </row>
    <row r="88" spans="1:7" ht="33.75">
      <c r="A88" s="38" t="s">
        <v>99</v>
      </c>
      <c r="B88" s="107" t="s">
        <v>178</v>
      </c>
      <c r="C88" s="108" t="s">
        <v>28</v>
      </c>
      <c r="D88" s="58">
        <v>3</v>
      </c>
      <c r="E88" s="70"/>
      <c r="F88" s="40" t="str" cm="1">
        <f t="array" ref="F88">+numtext(E88)</f>
        <v>CERO PESOS 00/100 M.N.</v>
      </c>
      <c r="G88" s="59">
        <f t="shared" si="8"/>
        <v>0</v>
      </c>
    </row>
    <row r="89" spans="1:7" ht="33.75">
      <c r="A89" s="38" t="s">
        <v>100</v>
      </c>
      <c r="B89" s="107" t="s">
        <v>179</v>
      </c>
      <c r="C89" s="108" t="s">
        <v>28</v>
      </c>
      <c r="D89" s="58">
        <v>1</v>
      </c>
      <c r="E89" s="70"/>
      <c r="F89" s="40" t="str" cm="1">
        <f t="array" ref="F89">+numtext(E89)</f>
        <v>CERO PESOS 00/100 M.N.</v>
      </c>
      <c r="G89" s="59">
        <f t="shared" si="8"/>
        <v>0</v>
      </c>
    </row>
    <row r="90" spans="1:7" ht="45">
      <c r="A90" s="38" t="s">
        <v>101</v>
      </c>
      <c r="B90" s="107" t="s">
        <v>121</v>
      </c>
      <c r="C90" s="108" t="s">
        <v>28</v>
      </c>
      <c r="D90" s="58">
        <v>48</v>
      </c>
      <c r="E90" s="70"/>
      <c r="F90" s="40" t="str" cm="1">
        <f t="array" ref="F90">+numtext(E90)</f>
        <v>CERO PESOS 00/100 M.N.</v>
      </c>
      <c r="G90" s="59">
        <f t="shared" si="8"/>
        <v>0</v>
      </c>
    </row>
    <row r="91" spans="1:7" ht="33.75">
      <c r="A91" s="38" t="s">
        <v>102</v>
      </c>
      <c r="B91" s="107" t="s">
        <v>159</v>
      </c>
      <c r="C91" s="108" t="s">
        <v>28</v>
      </c>
      <c r="D91" s="58">
        <v>2</v>
      </c>
      <c r="E91" s="70"/>
      <c r="F91" s="40" t="str" cm="1">
        <f t="array" ref="F91">+numtext(E91)</f>
        <v>CERO PESOS 00/100 M.N.</v>
      </c>
      <c r="G91" s="59">
        <f t="shared" si="8"/>
        <v>0</v>
      </c>
    </row>
    <row r="92" spans="1:7" ht="33.75">
      <c r="A92" s="38" t="s">
        <v>103</v>
      </c>
      <c r="B92" s="107" t="s">
        <v>168</v>
      </c>
      <c r="C92" s="108" t="s">
        <v>28</v>
      </c>
      <c r="D92" s="58">
        <v>24</v>
      </c>
      <c r="E92" s="70"/>
      <c r="F92" s="40" t="str" cm="1">
        <f t="array" ref="F92">+numtext(E92)</f>
        <v>CERO PESOS 00/100 M.N.</v>
      </c>
      <c r="G92" s="59">
        <f t="shared" si="8"/>
        <v>0</v>
      </c>
    </row>
    <row r="93" spans="1:7" ht="236.25">
      <c r="A93" s="38" t="s">
        <v>104</v>
      </c>
      <c r="B93" s="107" t="s">
        <v>122</v>
      </c>
      <c r="C93" s="108" t="s">
        <v>28</v>
      </c>
      <c r="D93" s="58">
        <v>24</v>
      </c>
      <c r="E93" s="70"/>
      <c r="F93" s="40" t="str" cm="1">
        <f t="array" ref="F93">+numtext(E93)</f>
        <v>CERO PESOS 00/100 M.N.</v>
      </c>
      <c r="G93" s="59">
        <f t="shared" si="8"/>
        <v>0</v>
      </c>
    </row>
    <row r="94" spans="1:7" ht="180">
      <c r="A94" s="38" t="s">
        <v>105</v>
      </c>
      <c r="B94" s="107" t="s">
        <v>180</v>
      </c>
      <c r="C94" s="108" t="s">
        <v>31</v>
      </c>
      <c r="D94" s="58">
        <v>14421</v>
      </c>
      <c r="E94" s="70"/>
      <c r="F94" s="40" t="str" cm="1">
        <f t="array" ref="F94">+numtext(E94)</f>
        <v>CERO PESOS 00/100 M.N.</v>
      </c>
      <c r="G94" s="59">
        <f t="shared" si="8"/>
        <v>0</v>
      </c>
    </row>
    <row r="95" spans="1:7" ht="180">
      <c r="A95" s="38" t="s">
        <v>106</v>
      </c>
      <c r="B95" s="107" t="s">
        <v>181</v>
      </c>
      <c r="C95" s="108" t="s">
        <v>31</v>
      </c>
      <c r="D95" s="58">
        <v>3417</v>
      </c>
      <c r="E95" s="70"/>
      <c r="F95" s="40" t="str" cm="1">
        <f t="array" ref="F95">+numtext(E95)</f>
        <v>CERO PESOS 00/100 M.N.</v>
      </c>
      <c r="G95" s="59">
        <f t="shared" si="8"/>
        <v>0</v>
      </c>
    </row>
    <row r="96" spans="1:7" ht="67.5">
      <c r="A96" s="38" t="s">
        <v>107</v>
      </c>
      <c r="B96" s="107" t="s">
        <v>182</v>
      </c>
      <c r="C96" s="108" t="s">
        <v>24</v>
      </c>
      <c r="D96" s="58">
        <v>241</v>
      </c>
      <c r="E96" s="70"/>
      <c r="F96" s="40" t="str" cm="1">
        <f t="array" ref="F96">+numtext(E96)</f>
        <v>CERO PESOS 00/100 M.N.</v>
      </c>
      <c r="G96" s="59">
        <f t="shared" si="8"/>
        <v>0</v>
      </c>
    </row>
    <row r="97" spans="1:7" ht="12.95" customHeight="1">
      <c r="A97" s="56"/>
      <c r="B97" s="56"/>
      <c r="C97" s="56"/>
      <c r="D97" s="57"/>
      <c r="E97" s="56"/>
      <c r="F97" s="56"/>
      <c r="G97" s="56"/>
    </row>
    <row r="98" spans="1:7" ht="15">
      <c r="A98" s="60"/>
      <c r="B98" s="61" t="s">
        <v>23</v>
      </c>
      <c r="C98" s="61"/>
      <c r="D98" s="62"/>
      <c r="E98" s="60"/>
      <c r="F98" s="60"/>
      <c r="G98" s="60">
        <f>D98*E98</f>
        <v>0</v>
      </c>
    </row>
    <row r="99" spans="1:7" ht="33.75">
      <c r="A99" s="56"/>
      <c r="B99" s="76" t="str">
        <f>+B17</f>
        <v xml:space="preserve">Construcción y equipamiento del tanque para el sistema de filtración con carbón activado para la ampliación de la planta potabilizadora número 1 "PP1 Miravalle", en el municipio de Guadalajara, Jalisco. </v>
      </c>
      <c r="C99" s="56"/>
      <c r="D99" s="57"/>
      <c r="E99" s="56"/>
      <c r="F99" s="56"/>
      <c r="G99" s="104">
        <f>+G17</f>
        <v>0</v>
      </c>
    </row>
    <row r="100" spans="1:7" ht="15">
      <c r="A100" s="50"/>
      <c r="B100" s="50"/>
      <c r="C100" s="51"/>
      <c r="D100" s="52"/>
      <c r="E100" s="53"/>
      <c r="F100" s="54"/>
      <c r="G100" s="55"/>
    </row>
    <row r="101" spans="1:7" ht="15">
      <c r="A101" s="44" t="s">
        <v>14</v>
      </c>
      <c r="B101" s="45" t="str">
        <f>+VLOOKUP($A101,$A$17:$G$97,2,0)</f>
        <v>CONSTRUCCIÓN DE TANQUE PARA SISTEMA DE FILTRACIÓN</v>
      </c>
      <c r="C101" s="56"/>
      <c r="D101" s="57"/>
      <c r="E101" s="56"/>
      <c r="F101" s="56"/>
      <c r="G101" s="75">
        <f>+VLOOKUP($A101,$A$17:$G$97,7,0)</f>
        <v>0</v>
      </c>
    </row>
    <row r="102" spans="1:7" ht="15">
      <c r="A102" s="50" t="s">
        <v>15</v>
      </c>
      <c r="B102" s="50" t="str">
        <f>+VLOOKUP($A102,$A$17:$G$97,2,0)</f>
        <v>CORTES Y ACARREOS</v>
      </c>
      <c r="C102" s="51"/>
      <c r="D102" s="52"/>
      <c r="E102" s="53"/>
      <c r="F102" s="54"/>
      <c r="G102" s="55">
        <f>+VLOOKUP($A102,$A$17:$G$97,7,0)</f>
        <v>0</v>
      </c>
    </row>
    <row r="103" spans="1:7" ht="15">
      <c r="A103" s="50" t="s">
        <v>32</v>
      </c>
      <c r="B103" s="50" t="str">
        <f>+VLOOKUP($A103,$A$17:$G$97,2,0)</f>
        <v>TERRAPLÉN</v>
      </c>
      <c r="C103" s="51"/>
      <c r="D103" s="52"/>
      <c r="E103" s="53"/>
      <c r="F103" s="54"/>
      <c r="G103" s="55">
        <f>+VLOOKUP($A103,$A$17:$G$97,7,0)</f>
        <v>0</v>
      </c>
    </row>
    <row r="104" spans="1:7" ht="15">
      <c r="A104" s="50" t="s">
        <v>41</v>
      </c>
      <c r="B104" s="50" t="str">
        <f>+VLOOKUP($A104,$A$17:$G$97,2,0)</f>
        <v>LOSAS</v>
      </c>
      <c r="C104" s="51"/>
      <c r="D104" s="52"/>
      <c r="E104" s="53"/>
      <c r="F104" s="54"/>
      <c r="G104" s="55">
        <f>+VLOOKUP($A104,$A$17:$G$97,7,0)</f>
        <v>0</v>
      </c>
    </row>
    <row r="105" spans="1:7" ht="15">
      <c r="A105" s="50" t="s">
        <v>42</v>
      </c>
      <c r="B105" s="50" t="str">
        <f>+VLOOKUP($A105,$A$17:$G$97,2,0)</f>
        <v>MUROS</v>
      </c>
      <c r="C105" s="51"/>
      <c r="D105" s="52"/>
      <c r="E105" s="53"/>
      <c r="F105" s="54"/>
      <c r="G105" s="55">
        <f>+VLOOKUP($A105,$A$17:$G$97,7,0)</f>
        <v>0</v>
      </c>
    </row>
    <row r="106" spans="1:7" ht="15">
      <c r="A106" s="44" t="s">
        <v>33</v>
      </c>
      <c r="B106" s="45" t="str">
        <f>+VLOOKUP($A106,$A$17:$G$97,2,0)</f>
        <v>EQUIPAMIENTO Y OBRA MECÁNICA FILTRACIÓN CARBÓN ACTIVADO</v>
      </c>
      <c r="C106" s="56"/>
      <c r="D106" s="57"/>
      <c r="E106" s="56"/>
      <c r="F106" s="56"/>
      <c r="G106" s="75">
        <f>+VLOOKUP($A106,$A$17:$G$97,7,0)</f>
        <v>0</v>
      </c>
    </row>
    <row r="107" spans="1:7" ht="15">
      <c r="A107" s="50" t="s">
        <v>34</v>
      </c>
      <c r="B107" s="50" t="str">
        <f>+VLOOKUP($A107,$A$17:$G$97,2,0)</f>
        <v>FILTRACIÓN CARBÓN ACTIVADO</v>
      </c>
      <c r="C107" s="51"/>
      <c r="D107" s="52"/>
      <c r="E107" s="53"/>
      <c r="F107" s="54"/>
      <c r="G107" s="55">
        <f>+VLOOKUP($A107,$A$17:$G$97,7,0)</f>
        <v>0</v>
      </c>
    </row>
    <row r="108" spans="1:7" ht="15">
      <c r="A108" s="50" t="s">
        <v>43</v>
      </c>
      <c r="B108" s="50" t="str">
        <f>+VLOOKUP($A108,$A$17:$G$97,2,0)</f>
        <v>DESFOGUE DE FILTROS</v>
      </c>
      <c r="C108" s="51"/>
      <c r="D108" s="52"/>
      <c r="E108" s="53"/>
      <c r="F108" s="54"/>
      <c r="G108" s="55">
        <f>+VLOOKUP($A108,$A$17:$G$97,7,0)</f>
        <v>0</v>
      </c>
    </row>
    <row r="109" spans="1:7" ht="15">
      <c r="A109" s="50" t="s">
        <v>44</v>
      </c>
      <c r="B109" s="50" t="str">
        <f>+VLOOKUP($A109,$A$17:$G$97,2,0)</f>
        <v>LÍNEA AGUA FILTRADA</v>
      </c>
      <c r="C109" s="51"/>
      <c r="D109" s="52"/>
      <c r="E109" s="53"/>
      <c r="F109" s="54"/>
      <c r="G109" s="55">
        <f>+VLOOKUP($A109,$A$17:$G$97,7,0)</f>
        <v>0</v>
      </c>
    </row>
    <row r="110" spans="1:7" ht="15">
      <c r="A110" s="50" t="s">
        <v>45</v>
      </c>
      <c r="B110" s="50" t="str">
        <f>+VLOOKUP($A110,$A$17:$G$97,2,0)</f>
        <v>LÍNEA AGUA RECUPERADA</v>
      </c>
      <c r="C110" s="51"/>
      <c r="D110" s="52"/>
      <c r="E110" s="53"/>
      <c r="F110" s="54"/>
      <c r="G110" s="55">
        <f>+VLOOKUP($A110,$A$17:$G$97,7,0)</f>
        <v>0</v>
      </c>
    </row>
    <row r="111" spans="1:7" ht="15">
      <c r="A111" s="50" t="s">
        <v>126</v>
      </c>
      <c r="B111" s="50" t="str">
        <f>+VLOOKUP($A111,$A$17:$G$97,2,0)</f>
        <v>LÍNEA AIRE</v>
      </c>
      <c r="C111" s="51"/>
      <c r="D111" s="52"/>
      <c r="E111" s="53"/>
      <c r="F111" s="54"/>
      <c r="G111" s="55">
        <f>+VLOOKUP($A111,$A$17:$G$97,7,0)</f>
        <v>0</v>
      </c>
    </row>
    <row r="112" spans="1:7" ht="15">
      <c r="A112" s="50" t="s">
        <v>127</v>
      </c>
      <c r="B112" s="50" t="str">
        <f>+VLOOKUP($A112,$A$17:$G$97,2,0)</f>
        <v>LÍNEA DE RETROLAVADO</v>
      </c>
      <c r="C112" s="51"/>
      <c r="D112" s="52"/>
      <c r="E112" s="53"/>
      <c r="F112" s="54"/>
      <c r="G112" s="55">
        <f>+VLOOKUP($A112,$A$17:$G$97,7,0)</f>
        <v>0</v>
      </c>
    </row>
    <row r="113" spans="1:7" ht="15">
      <c r="A113" s="50"/>
      <c r="B113" s="50"/>
      <c r="C113" s="51"/>
      <c r="D113" s="52"/>
      <c r="E113" s="53"/>
      <c r="F113" s="54"/>
      <c r="G113" s="55"/>
    </row>
    <row r="114" spans="1:7" ht="15">
      <c r="A114" s="50"/>
      <c r="B114" s="50"/>
      <c r="C114" s="51"/>
      <c r="D114" s="52"/>
      <c r="E114" s="53"/>
      <c r="F114" s="54"/>
      <c r="G114" s="55"/>
    </row>
    <row r="115" spans="1:7" ht="15">
      <c r="A115" s="50"/>
      <c r="B115" s="50"/>
      <c r="C115" s="51"/>
      <c r="D115" s="52"/>
      <c r="E115" s="53"/>
      <c r="F115" s="54"/>
      <c r="G115" s="55"/>
    </row>
    <row r="116" spans="1:7" ht="15">
      <c r="A116" s="50"/>
      <c r="B116" s="50"/>
      <c r="C116" s="51"/>
      <c r="D116" s="52"/>
      <c r="E116" s="53"/>
      <c r="F116" s="54"/>
      <c r="G116" s="55"/>
    </row>
    <row r="117" spans="1:7" ht="15">
      <c r="A117" s="50"/>
      <c r="B117" s="50"/>
      <c r="C117" s="51"/>
      <c r="D117" s="52"/>
      <c r="E117" s="53"/>
      <c r="F117" s="54"/>
      <c r="G117" s="55"/>
    </row>
    <row r="118" spans="1:7" ht="15">
      <c r="A118" s="50"/>
      <c r="B118" s="50"/>
      <c r="C118" s="51"/>
      <c r="D118" s="52"/>
      <c r="E118" s="53"/>
      <c r="F118" s="54"/>
      <c r="G118" s="55"/>
    </row>
    <row r="119" spans="1:7" ht="15">
      <c r="A119" s="50"/>
      <c r="B119" s="50"/>
      <c r="C119" s="51"/>
      <c r="D119" s="52"/>
      <c r="E119" s="53"/>
      <c r="F119" s="54"/>
      <c r="G119" s="55"/>
    </row>
    <row r="120" spans="1:7" ht="15">
      <c r="A120" s="50"/>
      <c r="B120" s="50"/>
      <c r="C120" s="51"/>
      <c r="D120" s="52"/>
      <c r="E120" s="53"/>
      <c r="F120" s="54"/>
      <c r="G120" s="55"/>
    </row>
    <row r="121" spans="1:7" ht="15">
      <c r="A121" s="50"/>
      <c r="B121" s="50"/>
      <c r="C121" s="51"/>
      <c r="D121" s="52"/>
      <c r="E121" s="53"/>
      <c r="F121" s="54"/>
      <c r="G121" s="55"/>
    </row>
    <row r="122" spans="1:7" ht="15">
      <c r="A122" s="50"/>
      <c r="B122" s="50"/>
      <c r="C122" s="51"/>
      <c r="D122" s="52"/>
      <c r="E122" s="53"/>
      <c r="F122" s="54"/>
      <c r="G122" s="55"/>
    </row>
    <row r="123" spans="1:7" ht="15">
      <c r="A123" s="50"/>
      <c r="B123" s="50"/>
      <c r="C123" s="51"/>
      <c r="D123" s="52"/>
      <c r="E123" s="53"/>
      <c r="F123" s="54"/>
      <c r="G123" s="55"/>
    </row>
    <row r="124" spans="1:7" ht="15">
      <c r="A124" s="38"/>
      <c r="B124" s="63"/>
      <c r="C124" s="40"/>
      <c r="D124" s="58"/>
      <c r="E124" s="64"/>
      <c r="F124" s="65"/>
      <c r="G124" s="42"/>
    </row>
    <row r="125" spans="1:7" ht="15">
      <c r="A125" s="93" t="s">
        <v>7</v>
      </c>
      <c r="B125" s="93"/>
      <c r="C125" s="93"/>
      <c r="D125" s="93"/>
      <c r="E125" s="93"/>
      <c r="F125" s="37" t="s">
        <v>8</v>
      </c>
      <c r="G125" s="66">
        <f>+G101+G106</f>
        <v>0</v>
      </c>
    </row>
    <row r="126" spans="1:10" s="34" customFormat="1" ht="15">
      <c r="A126" s="77" t="str">
        <f>_xlfn.CONCAT("(*",numtext(G127),"*)")</f>
        <v>(*CERO PESOS 00/100 M.N.*)</v>
      </c>
      <c r="B126" s="77"/>
      <c r="C126" s="77"/>
      <c r="D126" s="77"/>
      <c r="E126" s="77"/>
      <c r="F126" s="37" t="s">
        <v>9</v>
      </c>
      <c r="G126" s="66">
        <f>+G125*0.16</f>
        <v>0</v>
      </c>
      <c r="H126" s="74"/>
      <c r="I126" s="74"/>
      <c r="J126" s="74"/>
    </row>
    <row r="127" spans="1:10" s="34" customFormat="1" ht="15">
      <c r="A127" s="77"/>
      <c r="B127" s="77"/>
      <c r="C127" s="77"/>
      <c r="D127" s="77"/>
      <c r="E127" s="77"/>
      <c r="F127" s="37" t="s">
        <v>10</v>
      </c>
      <c r="G127" s="66">
        <f>ROUND(G125+G126,2)</f>
        <v>0</v>
      </c>
      <c r="H127" s="74"/>
      <c r="I127" s="74"/>
      <c r="J127" s="74"/>
    </row>
    <row r="128" spans="8:10" s="34" customFormat="1" ht="15">
      <c r="H128" s="74"/>
      <c r="I128" s="74"/>
      <c r="J128" s="74"/>
    </row>
    <row r="129" spans="7:7" ht="15">
      <c r="G129" s="67"/>
    </row>
    <row r="130" spans="7:7" ht="15">
      <c r="G130" s="67"/>
    </row>
    <row r="131" spans="7:7" ht="15">
      <c r="G131" s="67"/>
    </row>
    <row r="132" spans="4:7" ht="15">
      <c r="D132" s="58"/>
      <c r="G132" s="67"/>
    </row>
    <row r="133" spans="4:7" ht="15">
      <c r="D133" s="58"/>
      <c r="G133" s="67"/>
    </row>
    <row r="134" spans="4:7" ht="15">
      <c r="D134" s="58"/>
      <c r="G134" s="67"/>
    </row>
    <row r="135" spans="4:4" ht="15">
      <c r="D135" s="71"/>
    </row>
  </sheetData>
  <autoFilter ref="A16:G96"/>
  <mergeCells count="13">
    <mergeCell ref="A126:E127"/>
    <mergeCell ref="B4:B5"/>
    <mergeCell ref="C1:F1"/>
    <mergeCell ref="C6:E6"/>
    <mergeCell ref="C7:E7"/>
    <mergeCell ref="C8:E8"/>
    <mergeCell ref="C3:F5"/>
    <mergeCell ref="A125:E125"/>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1" manualBreakCount="1">
    <brk id="97"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Fernando Sepulveda</cp:lastModifiedBy>
  <cp:lastPrinted>2026-09-01T23:48:29Z</cp:lastPrinted>
  <dcterms:created xsi:type="dcterms:W3CDTF">2018-12-17T16:20:56Z</dcterms:created>
  <dcterms:modified xsi:type="dcterms:W3CDTF">2026-09-01T23:48:32Z</dcterms:modified>
  <cp:category/>
</cp:coreProperties>
</file>