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37.- Tanque de carbono PP1\"/>
    </mc:Choice>
  </mc:AlternateContent>
  <bookViews>
    <workbookView xWindow="-120" yWindow="-120" windowWidth="29040" windowHeight="15720" activeTab="0"/>
  </bookViews>
  <sheets>
    <sheet name="CATALOGO" sheetId="2" r:id="rId3"/>
  </sheets>
  <definedNames>
    <definedName name="_xlnm._FilterDatabase" localSheetId="0" hidden="1">CATALOGO!$A$16:$G$116</definedName>
    <definedName name="area" localSheetId="0">#REF!</definedName>
    <definedName name="area">#REF!</definedName>
    <definedName name="_xlnm.Print_Area" localSheetId="0">CATALOGO!$A$1:$G$147</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<sst xmlns="http://schemas.openxmlformats.org/spreadsheetml/2006/main" count="325" uniqueCount="216">
  <si>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</si>
  <si>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</si>
  <si>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</si>
  <si>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</si>
  <si>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</si>
  <si>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</si>
  <si>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</si>
  <si>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</si>
  <si>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</si>
  <si>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</si>
  <si>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</si>
  <si>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</si>
  <si>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</si>
  <si>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</si>
  <si>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</si>
  <si>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</si>
  <si>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</si>
  <si>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</si>
  <si>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</si>
  <si>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</si>
  <si>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</si>
  <si>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</si>
  <si>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</si>
  <si>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</si>
  <si>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</si>
  <si>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</si>
  <si>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</si>
  <si>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</si>
  <si>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PZA</t>
  </si>
  <si>
    <t>M3</t>
  </si>
  <si>
    <t>M</t>
  </si>
  <si>
    <t>KG</t>
  </si>
  <si>
    <t>A2</t>
  </si>
  <si>
    <t>B</t>
  </si>
  <si>
    <t>B1</t>
  </si>
  <si>
    <t>SIOP-001</t>
  </si>
  <si>
    <t>SIOP-002</t>
  </si>
  <si>
    <t>SIOP-003</t>
  </si>
  <si>
    <t>SIOP-004</t>
  </si>
  <si>
    <t>SIOP-006</t>
  </si>
  <si>
    <t>M3/KM</t>
  </si>
  <si>
    <t>A3</t>
  </si>
  <si>
    <t>A4</t>
  </si>
  <si>
    <t>B2</t>
  </si>
  <si>
    <t>B3</t>
  </si>
  <si>
    <t>B4</t>
  </si>
  <si>
    <t>SIOP-005</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</si>
  <si>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</si>
  <si>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</si>
  <si>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</si>
  <si>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</si>
  <si>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</si>
  <si>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</si>
  <si>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</si>
  <si>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</si>
  <si>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</si>
  <si>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</si>
  <si>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</si>
  <si>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</si>
  <si>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</si>
  <si>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</si>
  <si>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</si>
  <si>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</si>
  <si>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</si>
  <si>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</si>
  <si>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</si>
  <si>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</si>
  <si>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</si>
  <si>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</si>
  <si>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</si>
  <si>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</si>
  <si>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</si>
  <si>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</si>
  <si>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</si>
  <si>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</si>
  <si>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</si>
  <si>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</si>
  <si>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</si>
  <si>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</si>
  <si>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</si>
  <si>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</si>
  <si>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</si>
  <si>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</si>
  <si>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</si>
  <si>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</si>
  <si>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</si>
  <si>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</si>
  <si>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</si>
  <si>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</si>
  <si>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</si>
  <si>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</si>
  <si>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</si>
  <si>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</si>
  <si>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</si>
  <si>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</si>
  <si>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</si>
  <si>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</si>
  <si>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</si>
  <si>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</si>
  <si>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</si>
  <si>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</si>
  <si>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</si>
  <si>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</si>
  <si>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</si>
  <si>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</si>
  <si>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</si>
  <si>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</si>
  <si>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</si>
  <si>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E2</t>
  </si>
  <si>
    <t>SIOP-E-HID-OB-LP-0732-2026</t>
  </si>
  <si>
    <t xml:space="preserve">Construcción y equipamiento del tanque para el sistema de filtración con carbón activado para la ampliación de la planta potabilizadora número 1 "PP1 Miravalle", en el municipio de Guadalajara, Jalisco. </t>
  </si>
  <si>
    <t>EQUIPAMIENTO Y OBRA MECÁNICA FILTRACIÓN CARBÓN ACTIVADO</t>
  </si>
  <si>
    <t>FILTRACIÓN CARBÓN ACTIVADO</t>
  </si>
  <si>
    <t>SUMINISTRO, MONTAJE, CONEXIÓN Y PUESTA EN SERVICIO DE ACTUADOR ELÉCTRICO PARA COMPUERTAS DESLIZANTES, PARA EL CONTROL DEL AGUA INFLUENTE A FILTROS DE CARBÓN ACTIVADO. EL EQUIPO SERÁ DE TIPO MULTIVUELTA REVERSIBLE, DE VELOCIDAD CONSTANTE Y TORQUE DE 5,000 IN-LB, CON ALIMENTACIÓN DE 120 V / 1 FASE / 60 HZ Y SERVICIO ON-OFF DE CARRERA AJUSTABLE. INCLUYE: GABINETE DE ALUMINIO ESTRUCTURAL NEMA 4.4X CON RECUBRIMIENTO DE POLVO EPÓXICO Y ACABADO EN POLIÉSTER DE FÁBRICA, SISTEMA DE AUTOCALIBRACIÓN POR BOTÓN, INDICADOR DE ESTATUS ABIERTO/CERRADO, DOS ENTRADAS CONDUIT DE 2" NPT PARA FUERZA Y CONTROL, SEÑAL DE ENTRADA/SALIDA DE 4-20 MADC Y VOLANTE DE ACCIONAMIENTO MANUAL CON INDICADOR PARA FALLA EN POSICIÓN NORMALMENTE CERRADA.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</si>
  <si>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DESFOGUE DE FILTROS</t>
  </si>
  <si>
    <t>JGO</t>
  </si>
  <si>
    <t>B5</t>
  </si>
  <si>
    <t>B6</t>
  </si>
  <si>
    <t>CONSTRUCCIÓN DE TANQUE PARA SISTEMA DE FILTRACIÓN</t>
  </si>
  <si>
    <t>SUMINISTRO, MONTAJE, CONEXIÓN Y PUESTA EN SERVICIO DE COMPUERTAS DESLIZANTES DEL TIPO VERTEDOR, MONTAJE MURAL, PARA CONTROL EN FLUJO INFLUENTE A CELDAS DE FILTRACIÓN DE CARBÓN ACTIVADO (FAC-1/24), CON SENTIDO DE FLUJO BIDIRECCIONAL, PARA MONTAJE MURAL ESTÁNDAR Y APERTURA HACIA ARRIBA, CON SELLO EN TRES (3) LADOS, LA COMPUERTA DEBE CONTAR CON OPERADOR ELÉCTRICO Y VOLANTE DE OPERACIÓN MANUAL, CON HUSILLO ASCENDENTE Y ACCIONAMIENTO POR MOTOR ELÉCTRICO MONTADO SOBRE PUENTE, PARA ALTURA DE OPERACIÓN (A) DE 1.30 M, ALTURA DE MARCO (B) DE 2.30 M, PARA INSTALACIÓN EN CANAL/ESTRUCTURA DE ALTURA (C) DE 1,96 M, PARA OPERAR CON UNA ALTURA MÁXIMA DE AGUA (D) DE 1.0 M, CON ALTURA DE TABLERO (E) DE 1.20 M, PARA CUBRIR UN ANCHO DE VENTANA (F) DE 1,00 M Y ALTURA DE VENTANA (G) DE 1.0 M.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</si>
  <si>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MONTAJE, COLOCACIÓN Y PUESTA EN SERVICIO DE FALSOS FONDOS (BAJODREN) EN FILTROS A GRAVEDAD DE CARBÓN ACTIVADO (FAC-1/24), CON SUPERFICIE UNITARIA DE FILTRACIÓN (POR CELDA FILTRANTE) DE 34.30 M², EL FALSO FONDO DEBERÁ SER MODULAR DE CÁMARAS DUALES Y PARALELAS, CONSTRUIDO DE POLIETILENO DE ALTA DENSIDAD- HDPE RESISTENTE A LA CORROSIÓN, BLOQUES CON EXTREMOS DE CAMPANA Y ESPIGA QUE SE ABROCHAN JUNTOS PARA FORMAR UNA HILERA INDIVIDUAL EN CAMPO. LOS ACCESORIOS INCLUYEN PLACAS TERMINALES DE POLIETILENO, SUS SELLOS Y LOS SELLOS TIPO "O", PLACAS ORIFICIO FABRICADAS DE ACERO INOXIDABLE 304. PARA INSTALACIÓN ENTRE EL BLOQUE PUENTE Y LA PARED EN EL BAJO DRÉN DEL AGUA DE SALIDA CON PERNOS DE EXPANSIÓN INCLUYENDO ARANDELAS Y TUERCAS EN ACERO INOXIDABLE, CONJUNTO HERRAMIENTA DE ENSAMBLAJE Y HERRAMIENTA PARA EL ARMADO DE LOS BLOQUES DE ACUERDO A ESPECIFICACIONES. EL PRECIO UNITARIO CONSIDERA: CARGOS DIRECTOS POR MATERIALES Y MANO DE OBRA, EMBALAJES, EMBARQUES, FLETES, TRÁMITES E IMPUESTOS, MANIOBRAS DE CARGA, DESCARGA Y MOVIMIENTOS INTERNOS, KIT DE MONTAJE, SISTEMA DE FIJACIÓN, SOPORTERÍA, ANCLAJES, HERRAMIENTA MENOR, SEÑALAMIENTOS DE SEGURIDAD Y LA SUPERVISIÓN TÉCNICA EN CAMPO CON ASISTENCIA DEL FABRICANTE PARA INSPECCIONAR, REVISAR, AJUSTAR Y VALIDAR LA INSTALACIÓN Y CALIBRACIÓN FINAL.</t>
  </si>
  <si>
    <t>SUMINISTRO, COLOCACIÓN Y PUESTA EN SERVICIO DE MEDIOS DE CABEZAL PARA DISTRIBUCIÓN DE AIRE DENTRO DE FALSO FONDO, CONSTRUIDO EN ACERO INOXIDABLE TIPO 304, TUBERÍA DE 10" CON BRIDAS DE INSTALACIÓN TIPO ANSI, PARA ALIMENTAR A CADA LATERAL DE FALSOS FONDOS SE INCLUYEN ALIMENTADORES TIPO J (JOTA), CON DISEÑO Y DIÁMETRO ACORDE A FABRICANTE Y REQUERIMIENTO DE AIRE, SE DEBERÁN INCLUIR HERRAJES DE SUJECIÓN PARA COLECTOR PRINCIPAL EN ACERO INOXIDABLE 304, SE INCLUYE ENTREGA Y MANIOBRAS DE DESCARGA EN OBRA.. EL PRECIO UNITARIO CONSIDERA: CARGOS DIRECTOS POR MATERIALES Y MANO DE OBRA, EMBALAJES, EMBARQUES, FLETES, TRÁMITES E IMPUESTOS, MANIOBRAS DE CARGA, DESCARGA Y MOVIMIENTOS INTERNOS, KIT DE MONTAJE, SISTEMA DE FIJACIÓN, SOPORTERÍA, ANCLAJES, HERRAMIENTA MENOR, SEÑALAMIENTOS DE SEGURIDAD Y LA SUPERVISIÓN TÉCNICA EN CAMPO CON ASISTENCIA DEL FABRICANTE PARA INSPECCIONAR, REVISAR, AJUSTAR Y VALIDAR LA INSTALACIÓN Y CALIBRACIÓN FINAL.</t>
  </si>
  <si>
    <t>SUMINISTRO, COLOCACIÓN Y PUESTA EN SERVICIO DE MEDIOS DE SOPORTE (GRAVA) EN FILTROS A GRAVEDAD DE CARBÓN ACTIVADO (FAC-1/24), CON ESPESOR TOTAL DE MEDIO DE SOPORTE (GRAVA DE CANTO RODADO) 0.30 M, COEFICIENTE DE UNIFORMIDAD DE 1.5 Y DIÁMETRO EFECTIVO MEDIO DE 9.76 MM, LOS RANGOS DE GRANULOMETRÍA SON: CAPA INFERIOR DE 10 CM DE ESPESOR DE 3/4 DE PULGADA X 1/2 PULGADA, CON UN VOLUMEN POR CELDA FILTRANTE DE 3,60 M³; CAPA INTERMEDIA CON 10 CM DE ESPESOR DE GRAVA DE 1/4 DE PULGADA X 1/8 DE PULGADA, CON UN VOLUMEN POR CELDA FILTRANTE DE 3,60 M³ Y CAPA SUPERIOR DE 10 CM DE ESPESOR, CON GRAVA DE 1/8 DE PULGADA X 1/16 DE PULGADA CON UN VOLUMEN POR CELDA FILTRANTE DE 3,60 M³, EL MEDIO DE SOPORTE DEBE CUMPLIR CON EL ESTÁNDAR PARA MEDIOS AWWA-B100 ÚLTIMA REVISIÓN Y CON CERTIFICACIÓN NSF PARA AGUA POTABLE, EL PRECIO UNITARIO CONSIDERA: CARGOS DIRECTOS POR MATERIALES Y MANO DE OBRA, EMBALAJES, EMBARQUES, FLETES, TRÁMITES E IMPUESTOS, MANIOBRAS DE CARGA, DESCARGA Y MOVIMIENTOS INTERNOS, COLOCACIÓN, PERDIDAS, HERRAMIENTA MENOR, SEÑALAMIENTOS DE SEGURIDAD Y LA SUPERVISIÓN TÉCNICA EN CAMPO CON ASISTENCIA DEL FABRICANTE PARA INSPECCIONAR, REVISAR, AJUSTAR Y VALIDAR LA INSTALACIÓN Y NIVELACIÓN FINAL.</t>
  </si>
  <si>
    <t>SUMINISTRO, COLOCACIÓN Y PUESTA EN SERVICIO DE MEDIOS FILTRANTES DE ARENA SILICA, EN FILTROS A GRAVEDAD DE CARBÓN ACTIVADO (FAC-1/24). CON UN VOLUMEN POR CELDA FILTRANTE DE 5.6 M³, CON UN ESPESOR DE CAMA DE ARENA 20X30 DE 0.15 M CON DIÁMETRO EFECTIVO 0.50 MM Y GRAVEDAD ESPECIFICA 2.65, EL MEDIO FILTRANTE DEBE CUMPLIR CON EL ESTÁNDAR PARA MEDIOS AWWA-B100 ÚLTIMA REVISIÓN, EL PRECIO UNITARIO CONSIDERA: CARGOS DIRECTOS POR MATERIALES Y MANO DE OBRA, EMBALAJES, EMBARQUES, FLETES, TRÁMITES E IMPUESTOS, MANIOBRAS DE CARGA, DESCARGA Y MOVIMIENTOS INTERNOS, COLOCACIÓN, HERRAMIENTA MENOR, SEÑALAMIENTOS DE SEGURIDAD Y LA SUPERVISIÓN TÉCNICA EN CAMPO CON ASISTENCIA DEL FABRICANTE PARA INSPECCIONAR, REVISAR, AJUSTAR Y VALIDAR LA INSTALACIÓN Y NIVELACIÓN FINAL.</t>
  </si>
  <si>
    <t>SUMINISTRO, COLOCACIÓN Y PUESTA EN SERVICIO DE MEDIOS FILTRANTES DE CARBÓN ACTIVADO, EN FILTROS A GRAVEDAD DE CARBÓN ACTIVADO (FAC-1/24) CON UN VOLUMEN POR CELDA FILTRANTE DE 47.16 M³, CON UN ESPESOR DE CAMA DE CARBÓN ACTIVADO 1.25 M, CON DIÁMETRO EFECTIVO DE 1.36 MM Y GRAVEDAD ESPECÍFICA 1.37, CON COEFICIENTE DE UNIFORMIDAD &lt; 1.5, EL MEDIO FILTRANTE DEBE CUMPLIR CON EL ESTÁNDAR PARA MEDIOS AWWA-B100 ÚLTIMA REVISIÓN Y CERTIFICACIÓN NSF PARA AGUA POTABLE, EL PRECIO UNITARIO CONSIDERA: CARGOS DIRECTOS POR MATERIALES Y MANO DE OBRA, EMBALAJES, EMBARQUES, FLETES, TRÁMITES E IMPUESTOS, MANIOBRAS DE CARGA, DESCARGA Y MOVIMIENTOS INTERNOS, COLOCACIÓN, PERDIDAS, HERRAMIENTA MENOR, SEÑALAMIENTOS DE SEGURIDAD Y LA SUPERVISIÓN TÉCNICA EN CAMPO CON ASISTENCIA DEL FABRICANTE PARA INSPECCIONAR, REVISAR, AJUSTAR Y VALIDAR LA INSTALACIÓN Y NIVELACIÓN FINAL.</t>
  </si>
  <si>
    <t>SUMINISTRO, MONTAJE, COLOCACIÓN, NIVELACIÓN Y PUESTA EN SERVICIO DE CANALETAS DEL EFLUENTE EN FILTROS A GRAVEDAD DE CARBÓN ACTIVADO (FAC-1/24). CADA CELDA FILTRANTE CONSTA DE DOS CANALETAS UBICADAS EN LA SECCIÓN LONGITUDINAL DEL FILTRO, CADA CANALETA SERÁ DE FONDO SEMICIRCULAR Y TIENE LAS SIGUIENTES DIMENSIONES: 10.22M (L) X 0.53 M (A) X 0.64 M (HTOTAL), 0.38 M (HRECTA). EL MATERIAL DE FABRICACIÓN DE LAS CANALETAS DEBE SER ACERO INOXIDABLE AISI 316, CON ESPESOR MÍNIMO DE 1/4 DE PULGADA. SE INCLUYE 400 MM DE CANALETA QUE PENETRARÁ EL CANAL DEL AGUA SUCIA. LAS CANALETAS DEBERÁN CONTENER 1 DESCARGA ABIERTA CON REMATE TIPO BRIDA Y LA OTRA CERRADA. PARA ASEGURAR QUE NO SE TENGAN PROBLEMAS DE DEFLEXIÓN SE INCLUYEN ESTABILIZADORES EN ACERO 316. SE INCLUYE UN SOPORTE EN EL MEDIO DE LAS CANALETAS CON EL PROPÓSITO DE AYUDAR A QUE NO DEFLEXIONE. EL PRECIO UNITARIO CONSIDERA: CARGOS DIRECTOS POR MATERIALES Y MANO DE OBRA, EMBALAJES, EMBARQUES, FLETES, TRÁMITES E IMPUESTOS, MANIOBRAS DE CARGA, DESCARGA Y MOVIMIENTOS INTERNOS, KIT DE MONTAJE, SISTEMA DE FIJACIÓN, SOPORTERÍA, ANCLAJES, HERRAMIENTA MENOR, SEÑALAMIENTOS DE SEGURIDAD Y LA SUPERVISIÓN TÉCNICA EN CAMPO CON ASISTENCIA DEL FABRICANTE PARA INSPECCIONAR, REVISAR, AJUSTAR Y VALIDAR LA INSTALACIÓN Y NIVELACIÓN FINAL.</t>
  </si>
  <si>
    <t>LÍNEA AGUA FILTRADA</t>
  </si>
  <si>
    <t>LÍNEA AGUA RECUPERADA</t>
  </si>
  <si>
    <t>LÍNEA AIRE</t>
  </si>
  <si>
    <t>LÍNEA DE RETROLAVADO</t>
  </si>
  <si>
    <t>SUMINISTRO E INSTALACIÓN DE PISO DE REJILLA TIPO IRVING MOLDEADA DE PLÁSTICO REFORZADO CON FIBRA DE VIDRIO DE 1 1/2" DE PERALTE Y RETICULADO DE 1-1/2"X1-1/2", EL MATERIAL ES RESISTENTE A LA CORROSIÓN CON RETARDANTES AL FUEGO, INCLUYE: CORTES, INSTALACIÓN TORNILLOS, GRAPAS Y ELEMENTOS DE FIJACIÓN EN ACERO INOXIDABLE. SEGÚN ESPECIFICACIONES.</t>
  </si>
  <si>
    <t>PRELIMINARES</t>
  </si>
  <si>
    <t>TRAZO Y NIVELACIÓN CON EQUIPO TOPOGRÁFICO DEL TERRENO ESTABLECIENDO EJES Y REFERENCIAS Y BANCOS DE NIVEL, INCLUYE: CRUCETAS, ESTACAS, HILOS, MARCAS Y TRAZOS CON CALHIDRA, MANO DE OBRA, EQUIPO Y HERRAMIENTA, TRABAJOS DIURNOS Y NOCTURNOS.</t>
  </si>
  <si>
    <t>EXCAVACIÓN POR MEDIOS MECÁNICOS EN MATERIAL TIPO II O B, A CUALQUIER PROFUNDIDAD, INCLUYE: MANO DE OBRA, EQUIPO Y HERRAMIENTA, TRABAJOS DIURNOS Y NOCTURNOS.</t>
  </si>
  <si>
    <t>CARGA MECÁNICA Y ACARREO EN CAMIÓN 1 ER. KILOMETRO, DE MATERIAL PRODUCTO DE EXCAVACIÓN Y/O DEMOLICIÓN, INCLUYE: MANO DE OBRA, EQUIPO Y HERRAMIENTA, MEDIDO EN SECCIÓN DE PROYECTO.(NORMA S. C. T. N-CTR-CAR-1-01-013-00), TRABAJOS DIURNOS Y NOCTURNOS.</t>
  </si>
  <si>
    <t>ACARREO EN CAMIÓN A KILÓMETROS SUBSECUENTES DE MATERIAL PRODUCTO DE EXCAVACIÓN Y/O DEMOLICIÓN, INCLUYE: MANO DE OBRA, EQUIPO Y HERRAMIENTA, MEDIDO EN SECCIÓN DE PROYECTO. (NORMA S. C. T. N-CTR-CAR-1-01-013-00), TRABAJOS DIURNOS Y NOCTURNOS.</t>
  </si>
  <si>
    <t>LOSA DE CONCRETO EN PISO</t>
  </si>
  <si>
    <t>SUMINISTRO Y COLOCACIÓN DE PLANTILLA DE CONCRETO F'C=100 KG/CM2, ESPESOR DE 10 CMS. INCLUYE: DESPERDICIOS, COLADO, CURADO, VIBRADO, MANO DE OBRA, EQUIPO, RETIRO DE SOBRANTES FUERA DEL ÁREA DE OBRA A CENTRO DE ACOPIO PARA SU POSTERIOR RETIRO FUERA DE LA OBRA, HERRAMIENTA Y TODO LO NECESARIO PARA SU CORRECTA EJECUCIÓN, TRABAJOS DIURNOS Y NOCTURNOS.</t>
  </si>
  <si>
    <t>CIMBRA DE MADERA, ACABADO APARENTE, EN PERÍMETRO DE LOSA, CON CIMBRAPLAY, SUPERFICIE DE CONTACTO. INCLUYE: MADERA, DESPERDICIO, HABILITADO, CIMBRADO Y DESCIMBRA, NIVELACIÓN, PLOMEO, MATERIAL, MANO DE OBRA, HERRAMIENTA, ACARREO DEL MATERIAL DENTRO Y FUERA DE LA OBRA, TRABAJOS DIURNOS Y NOCTURNOS, Y TODO LO NECESARIO PARA SU CORRECTA EJECUCIÓN.</t>
  </si>
  <si>
    <t>SUMINISTRO Y COLOCACIÓN DE CONCRETO PREMEZCLADO EN ESTRUCTURA BOMBEABLE DE F'C=350 KG/CM2 TMA. 19 MM CON RESISTENCIA 28 DIAS, RESISTENTE A LOS SULFATOS CON IMPERMEABILIZANTE INTEGRAL POR CRISTALIZACIÓN A 8 KG/M3, INCLUYE: BOMBEO, REVENIMIENTO, DESPERDICIOS, COLADO, CURADO, VIBRADO, MANO DE OBRA, EQUIPO, RETIRO DE SOBRANTES FUERA DEL ÁREA DE OBRA A CENTRO DE ACOPIO PARA SU POSTERIOR RETIRO FUERA DE LA OBRA, HERRAMIENTA Y TODO LO NECESARIO PARA SU CORRECTA EJECUCIÓN, TRABAJOS DIURNOS Y NOCTURNOS.</t>
  </si>
  <si>
    <t>SUMINISTRO, HABILITADO, ARMADO E INSTALACIÓN, ACERO DE REFUERZO F'Y =4,200 KG/CM 2 (GE 42), DE 3/8" (#3), DE 1/2" (#4), DE 5/8" (#5), DE 3/4" (#6) Y DE 1" (#8), EN ELEMENTOS ESTRUCTURALES. INCLUYE: MATERIAL, HABILITADO, DOBLES, SILLETAS, ALAMBRE, GANCHOS, ESCUADRAS, TRASLAPES, DESPERDICIOS, MANO DE OBRA, HERRAMIENTAS Y EQUIPO, TRABAJOS DIURNOS Y NOCTURNOS.</t>
  </si>
  <si>
    <t>MURO DE CONCRETO</t>
  </si>
  <si>
    <t>CIMBRA EN MURO DE CONCRETO ACABADO APARENTE, CON SISTEMA DE CIMBRA LIGERA A CUALQUIER ALTURA, INCLUYE: PANEL DE CIMBRA LIGERA CL A BASE DE BASTIDOR METÁLICO, TRIPLAY FENÓLICO, CUÑAS CC Y CM, TIRANTES PLÁSTICOS AHOGADOS EN MURO, ESQUINEROS INTERIOR Y EXTERIOR, PIES DERECHOS, ALINEADORES DE PTR, SUMINISTRO E INSTALACIÓN, DESINSTALACIÓN, ACARREO, MATERIALES, DESPERDICIO, HABILITADO, CIMBRADO Y DESCIMBRA, DESMOLDANTE, NIVELACIÓN, PLOMEO MATERIAL, MANO DE OBRA, HERRAMIENTA, ELEVACIONES A CUALQUIER ALTURA, ACARREO DEL MATERIAL DENTRO Y FUERA DE LA OBRA, TRABAJOS DIURNOS Y NOCTURNOS.</t>
  </si>
  <si>
    <t>SUMINISTRO Y COLOCACIÓN DE BANDA OJILLADA DE 9" DE PVC EN MURO DE CONCRETO, INCLUYE: ALAMBRE RECOCIDO, TERMOFUSIONADO EN LAS UNIONES DE BANDA Y BANDA PARA GARANTIZAR HERMETICIDAD DE MURO DE CONCRETO, MANO DE OBRA, HERRAMIENTA, DESPERDICIO, EQUIPO, RETIRO DE SOBRANTES FUERA DEL ÁREA DE TRABAJO AL CENTRO DE ACOPIO PARA SU POSTERIOR RETIRO.</t>
  </si>
  <si>
    <t>RELLENO EN CEPAS O MESETAS CON MATERIAL DE BANCO COMPACTADO AL 90% PROCTOR CON COMPACTADOR DE IMPACTO, EN CAPAS NO MAYORES DE 20 CM., INCLUYE: INCORPORACIÓN DE AGUA NECESARIA, MANO DE OBRA, EQUIPO Y HERRAMIENTA.</t>
  </si>
  <si>
    <t>LOSA DE CONCRETO INTERMEDIA Y/O DE TECHO</t>
  </si>
  <si>
    <t>CIMBRA DE MADERA, ACABADO APARENTE, EN LOSA, CON CIMBRAPLAY, SUPERFICIE DE CONTACTO. INCLUYE: MADERA, DESPERDICIO, HABILITADO, CIMBRADO Y DESCIMBRA, NIVELACIÓN, PLOMEO, MATERIAL, MANO DE OBRA, HERRAMIENTA, ACARREO DEL MATERIAL DENTRO Y FUERA DE LA OBRA, TRABAJOS DIURNOS Y NOCTURNOS, Y TODO LO NECESARIO PARA SU CORRECTA EJECUCIÓN.</t>
  </si>
  <si>
    <t>A5</t>
  </si>
  <si>
    <t>PIEZAS DE EMPOTRAMIENTO</t>
  </si>
  <si>
    <t>TRABAJOS DE PAILERÍA EN GENERAL PARA PIEZA EMPOTRADA EN MURO Y/O LOSA DE CONCRETO INCLUYE: SUMINISTRO DEL MATERIAL, TRAZO, CORTES, SOLDADURA, MANIOBRAS, DESPERDICIOS, RECUBRIMIENTOS, TRASLADOS, EQUIPO, HERRAMIENTA, ACARREOS NECESARIOS Y MANO DE OBRA. Y LIMPIEZA CON CHORRO DE ARENA, EXTERIOR E INTERIOR A METAL BLANCO, RECUBRIMIENTO EPOXICO PRIMARIO RP-6. . INORGÁNICO DE ZINC AUTOCURANTE BASE AGUA 3 MILÉSIMAS DE PULGADA DE ESPESOR DE PELÍCULA SECA, APLICACIÓN DE 2 MANOS DE RECUBRIMIENTO TERMINADO ACABADO CON RP=21 EPOXICO CATALIZADO DE ALTOS SOLIDOS DE 5 MILÉSIMAS DE PULGADA DE ESPESOR DE PELÍCULA SECA POR CAPA. INCLUYE INSTALACIÓN DE LA PIEZA EN SU LUGAR DEFINITIVO Y TODO LO NECESARIO PARA SU CORRECTA INSTALACIÓN.</t>
  </si>
  <si>
    <t>A6</t>
  </si>
  <si>
    <t>REJILLA IRVING</t>
  </si>
  <si>
    <t>ELEMENTOS DE CONEXIÓN Y FIJACIÓN, PLACAS, CARTABONES, SEPARADORES, ANGULOS, SOLERAS, ACCESORIOS EN ACERO ESTRUCTURAL A-36, ESTRUCTURAS DE ACERO. INCLUYE: SUMINISTRO E INSTALACIÓN, FLETES, HABILITADO, CORTES CON EQUIPO OXI-ACETILENO, COLOCACIÓN, NIVELACIÓN, SOLDADURA 7018, RADIOGRAFÍAS SEGÚN NORMA MEXICANA NMX-B-532-1-CANACERO-2021, ELEVACIONES, ACARREOS, PINTURA ANTICORROSIVA Y DOS MANOS DE ESMALTE ALQUIDALICO MARCA COMEX 100, ANDAMIOS, DESPERDICIOS, MATERIALES, MANO DE OBRA, HERRAMIENTA, EQUIPO Y TODO LO NECESARIO PARA SU CORRECTA INSTALACIÓN, SEGÚN NORMA NMX, AWS, API Y ASME. P.U.O.T.</t>
  </si>
  <si>
    <t>ESTRUCTURA METÁLICA A BASE DE PERFILES COMERCIALES, INCLUYE: TRAZO, SOLDADURA, RECORTES, DESPERDICIOS, DESCALIBRES, PINTURA ANTICORROSIVA, ACARREOS, MONTAJE, PRUEBAS DE CONTROL DE CALIDAD, MATERIAL, MANO DE OBRA Y TODO LO NECESARIO PARA SU CORRECTA EJECUCIÓN.</t>
  </si>
  <si>
    <t>SUMINISTRO E INSTALACIÓN REJILLA DE FIBRA DE VIDRIO MOLDEADA MARCA IRVING, RESINA POLIÉSTER, MODELO SM DE 1" DE PERALTE. TABLEROS DE 1.22 X 3.66 M EN COLOR AMARILLO CON ANTIDERRAPANTE. PESO APROX. POR TABLERO: 54.6 KGS., INCLUYE: ACARREOS HORIZONTALES Y VERTICALES, MANO DE OBRA, HERRAMIENTAS, EQUIPO, DESPERDICIOS, RETIRO DE SOBRANTES FUERA DE LA OBRA A SITIO DE ACOPIO PARA SU POSTERIOR RETIRO,</t>
  </si>
  <si>
    <t>SUMINISTRO Y COLOCACIÓN DE TORNILLOS DE 1/2" X 2" ACERO INOXIDABLE, CON ROLDANA PLANA Y TUERCA INCLUYE: MANO DE OBRA, HERRAMIENTA, EQUIPO, DESPERDICIOS, RETIRO DE SOBRANTES FUERA DE LA OBRA A SITIO DE ACOPIÓ PARA SU POSTERIOR RETIRO FUERA DE LA OBRA.</t>
  </si>
  <si>
    <t>A7</t>
  </si>
  <si>
    <t>ESCALERA DE CONCRETO</t>
  </si>
  <si>
    <t>CIMBRA DE MADERA EN ESTRUCTURA ACABADO APARENTE UNA CARA, A BASE DE CIMBRAPLAY, PARA MUROS DE CONCRETO. INCLUYE: MADERA, DESPERDICIO, HABILITADO, CIMBRADO Y DESCIMBRA, NIVELACIÓN, PLOMEO, MATERIAL, MANO DE OBRA, HERRAMIENTA, ACARREO DEL MATERIAL DENTRO Y FUERA DE LA OBRA, TRABAJOS DIURNOS Y NOCTURNOS, Y TODO LO NECESARIO PARA SU CORRECTA EJECUCIÓN.</t>
  </si>
  <si>
    <t>A8</t>
  </si>
  <si>
    <t>LIMPIEZA</t>
  </si>
  <si>
    <t>LIMPIEZA GENERAL DURANTE Y AL FINAL DE LA OBRA, INCLUYE; ACARREOS Y RETIRO DEL MATERIAL PRODUCTO DE LA LIMPIEZA A BANCO DE ACOPIO PARA SU RETIRO POSTERIOR</t>
  </si>
  <si>
    <t>SUMINISTRO E INSTALACIÓN DE TUBERÍA DE ACERO DE 6" DE DIÁMETRO, ASTM A-53, GRADO B, TIPO E, CON COSTURA DE DOBLE ARCO SUMERGIDO (ERW), CÉDULA 40. CONEXIONES SOLDABLES A TOPE, ASTM A 234 GR. WPB, SIC, DIÁMETRO INTERNO IGUAL AL TUBO PERO CON BISEL, BRIDAS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</si>
  <si>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BRIDA DESLIZANTE DE ACERO AL CARBÓN DE 6",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</si>
  <si>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CODO DE 90° TUBERÍA DE ACERO DE 6" DE DIÁMETRO, ASTM A-53, GRADO B, TIPO E, CON COSTURA DE DOBLE ARCO SUMERGIDO (ERW), CÉDULA 40. CONEXIONES SOLDABLES A TOPE, ASTM A 234 GR. WPB, SIC, DIÁMETRO INTERNO IGUAL AL TUBO PERO CON BISEL, BRIDAS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</si>
  <si>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TAPÓN CAPA DE ACERO DE 6"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</si>
  <si>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VÁLVULA MARIPOSA MCA. BRAY S-30 TRIM 169 DE 6” CUERPO DE HIERRO FUNDIDO ASTM-126 CLASE B, TIPO OBLEA O WAFER DE UNA SOLA PIEZA API609 CLASE A, CON CUELLO EXTENDIDO DE 2" PARA AISLAMIENTO A LA TUBERÍA Y BRIDA DE MONTAJE PARA AUTOMATIZACIÓN ISO5211, RECUBIERTO DE PINTURA EPOXICA PARA PROTECCIÓN DEL MEDIO AMBIENTE EXCELENTE RESISTENCIA A LA CORROSIÓN, PARA INSTALARSE ENTRE BRIDAS ANSI 125/150#, PARA UNA PRESIÓN DE TRABAJO DE 150PSI (10.5KG/CM2), DISCO DE ACERO INOXIDABLE T-316 LA FUNDICIÓN ES MECANIZADA ESFÉRICAMENTE Y MANUALMENTE PULIDO PARA PROPORCIONAR UN CIERRE HERMÉTICO A BURBUJAS, MÍNIMO TORQUE Y MAYOR VIDA ÚTIL DEL ASIENTO ASTM A351 CF8M, VÁSTAGO EN ACERO INOXIDABLE T-416 ASTM A582 TIPO 416 CON CONEXIÓN DOBLE D PARA EVITAR AGENTES EXTERNOS ENTRE DISCO Y VÁSTAGO, ASIENTO EN EPDM CON SUJECIÓN DE LENGÜETA CANAL PARA AISLAMIENTO DEL CUERPO CON EL FLUIDO SELLO HERMÉTICO BIDIRECCIONAL, CON UNA JUNTA TÓRICA MOLDEADA QUE ELIMINA EL USO DE EMPAQUES DE BRIDA. INCLUYE: OPERADOR DE ENGRANES Y VOLANTE, EMPAQUES Y TORNILLERÍA 50%, MOVIMIENTOS INTERNOS, MANIOBRAS CON EQUIPO ADECUADO PARA MONTAJE E INSTALACIÓN, CONSUMIBLES, MANO DE OBRA NECESARIA, HERRAMIENTA MENOR, SEÑALAMIENTOS DE SEGURIDAD Y TODO LO NECESARIO PARA SU CORRECTA EJECUCIÓN.</t>
  </si>
  <si>
    <t>SUMINISTRO E INSTALACIÓN DE JUNTA DRESSER COMPLETA, ESTILO 38 DE DN 150 (6")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</si>
  <si>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TUBERÍA DE ACERO DE 20"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</si>
  <si>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TUBERÍA DE ACERO DE 24"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</si>
  <si>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TUBERÍA DE ACERO DE 30"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</si>
  <si>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TUBERÍA DE ACERO DE 42"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</si>
  <si>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REDUCCIÓN DE TUBERÍA DE 42" A 30" DE ACERO AL CARBÓN,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</si>
  <si>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REDUCCIÓN DE TUBERÍA DE 30" A 24" DE ACERO AL CARBÓN,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</si>
  <si>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REDUCCIÓN DE TUBERÍA DE 24" A 12" DE ACERO AL CARBÓN,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</si>
  <si>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TAPÓN CAPA DE ACERO DE 24"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</si>
  <si>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JUNTA DRESSER COMPLETA, ESTILO 38 DE DN 305 (12")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</si>
  <si>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VÁLVULA MARIPOSA MCA. BRAY S-30 TRIM 169 DE 12” CUERPO DE HIERRO FUNDIDO ASTM-126 CLASE B, TIPO OBLEA O WAFER DE UNA SOLA PIEZA API609 CLASE A, CON CUELLO EXTENDIDO DE 2" PARA AISLAMIENTO A LA TUBERÍA Y BRIDA DE MONTAJE PARA AUTOMATIZACIÓN ISO5211, RECUBIERTO DE PINTURA EPOXICA PARA PROTECCIÓN DEL MEDIO AMBIENTE EXCELENTE RESISTENCIA A LA CORROSIÓN, PARA INSTALARSE ENTRE BRIDAS ANSI 125/150#, PARA UNA PRESIÓN DE TRABAJO DE 150PSI (10.5KG/CM2), DISCO DE ACERO INOXIDABLE T-316 ASTM A351 CF8M LA FUNDICIÓN ES MECANIZADA ESFÉRICAMENTE Y MANUALMENTE PULIDO PARA PROPORCIONAR UN CIERRE HERMÉTICO A BURBUJAS, MÍNIMO TORQUE Y MAYOR VIDA ÚTIL DEL ASIENTO, VÁSTAGO EN ACERO INOXIDABLE T-416 ASTM A582 TIPO 416 CON CONEXIÓN DOBLE D PARA EVITAR AGENTES EXTERNOS ENTRE DISCO Y VÁSTAGO, ASIENTO EN EPDM CON SUJECIÓN DE LENGÜETA CANAL PARA AISLAMIENTO DEL CUERPO CON EL FLUIDO SELLO HERMÉTICO BIDIRECCIONAL, CON UNA JUNTA TÓRICA MOLDEADA QUE ELIMINA EL USO DE EMPAQUES DE BRIDA. INCLUYE: ACTUADOR ELÉCTRICO SERIE 70 MARCA BRAY TAMAÑO 501 CUARTO DE VUELTA, CON MÓDULO DESCLOCHABLE PARA OPERACIÓN MANUAL EN CASO DE FALLO ELÉCTRICO. TORQUE 5000 LB-IN. VELOCIDAD 30 SEC/90°, VOLTAJE 120 VAC, 1 FASE, SERVICIO ON-OFF. INCLUYE SWITCH DE TORQUE, CALENTADOR Y KIT DE SWITCHES AUXILIARES, EMPAQUES Y TORNILLERÍA 50%, MOVIMIENTOS INTERNOS, MANIOBRAS CON EQUIPO ADECUADO PARA MONTAJE E INSTALACIÓN, CONSUMIBLES, MANO DE OBRA NECESARIA, HERRAMIENTA MENOR, SEÑALAMIENTOS DE SEGURIDAD Y TODO LO NECESARIO PARA SU CORRECTA EJECUCIÓN.</t>
  </si>
  <si>
    <t>MONTAJE, CONEXIÓN Y PUESTA EN SERVICIO DE ACTUADOR ELÉCTRICO SERIE 70 MARCA BRAY TAMAÑO 501 CUARTO DE VUELTA, CON MÓDULO DESCLOCHABLE PARA OPERACIÓN MANUAL EN CASO DE FALLO ELÉCTRICO. TORQUE 5000 LB-IN. VELOCIDAD 30 SEC/90°, VOLTAJE 120 VAC, 1 FASE, SERVICIO ON-OFF PARA VÁLVULAS DE TIPO (MARIPOSA) CON DIÁMETROS NOMINALES DE 12", PARA EL CONTROL DE AGUA FILTRADA. INCLUYE: GABINETE DE ALUMINIO ESTRUCTURAL NEMA 4.4X CON RECUBRIMIENTO DE POLVO EPOXICO Y ACABADO EN POLIÉSTER DE FÁBRICA, SISTEMA DE AUTOCALIBRACIÓN POR BOTÓN, INDICADOR DE ESTATUS ABIERTO/CERRADO, DOS ENTRADAS CONDUIT DE 2" NPT PARA FUERZA Y CONTROL, SEÑAL DE ENTRADA/SALIDA DE 4-20 MADC Y VOLANTE DE ACCIONAMIENTO MANUAL CON INDICADOR PARA FALLA EN POSICIÓN NORMALMENTE CERRADA.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</si>
  <si>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E INSTALACIÓN DE BRIDA DESLIZANTE SOLDABLE DE ACERO AL CARBÓN DE 12",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</si>
  <si>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TUBERÍA DE ACERO DE 12"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</si>
  <si>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CODO DE 90° TUBERÍA DE ACERO DE 12"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</si>
  <si>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CODO DE 90° TUBERÍA DE ACERO DE 24"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</si>
  <si>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TEE 24"X24" SOLDABLE DE ACERO,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</si>
  <si>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BRIDA DESLIZANTE SOLDABLE DE ACERO AL CARBÓN DE 24",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</si>
  <si>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JUNTA DRESSER COMPLETA, ESTILO 38 DE DN 610 (24")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</si>
  <si>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VÁLVULA MARIPOSA MCA. BRAY S-36 TRIM 375 DE 24” CUERPO DE HIERRO DÚCTIL ASTM-A536, TIPO DOBLE BRIDA DE UNA SOLA PIEZA API609 CLASE A BRIDA DE MONTAJE PARA AUTOMATIZACIÓN ISO5211, RECUBIERTO DE PINTURA EPOXICA PARA PROTECCIÓN DEL MEDIO AMBIENTE EXCELENTE RESISTENCIA A LA CORROSIÓN, PARA INSTALARSE ENTRE BRIDAS ANSI 125/150#, PARA UNA PRESIÓN DE TRABAJO DE 150PSI (10.5KG/CM2), DISCO DE ACERO INOXIDABLE T-316 ASTM A351 CF8M LA FUNDICIÓN ES MECANIZADA ESFÉRICAMENTE Y MANUALMENTE PULIDO PARA PROPORCIONAR UN CIERRE HERMÉTICO A BURBUJAS, MÍNIMO TORQUE Y MAYOR VIDA ÚTIL DEL ASIENTO, VÁSTAGO EN ACERO INOXIDABLE T-416 ASTM A582 TIPO 416 CON CONEXIÓN ESTRIADA INTERNA PARA CONEXIÓN DE VÁSTAGO CONDUCE EL DISCO SIN LA NECESIDAD DE TORNILLOS O PASADORES, CON RODAMIENTOS SUPERIORES E INFERIORES CON PROTECCIÓN DEL EJE Y CUERPO PARA ALTO CICLAJE, ASIENTO EN EPDM CON SUJECIÓN DE LENGÜETA CANAL PARA AISLAMIENTO DEL CUERPO CON EL FLUIDO SELLO HERMÉTICO BIDIRECCIONAL CON UNA JUNTA TÓRICA MOLDEADA QUE ELIMINA EL USO DE EMPAQUES DE BRIDA. INCLUYE: OPERADOR DE ENGRANES Y VOLANTE. INCLUYE ACTUADOR ELÉCTRICO SERIE 76 MARCA BRAY TAMAÑO E301 CUARTO DE VUELTA, CON MÓDULO DESCLOCHABLE PARA OPERACIÓN MANUAL EN CASO DE FALLO ELÉCTRICO. TORQUE 35,403 LB-IN. VELOCIDAD 50 SEC/90°, VOLTAJE 220 VAC, 1 FASE, SERVICIO ON-OFF. INCLUYE SWITCH DE TORQUE, CALENTADOR Y KIT DE SWITCHES AUXILIARES CON BOTONERA LOCAL, EMPAQUES Y TORNILLERÍA 50%, MOVIMIENTOS INTERNOS, MANIOBRAS CON EQUIPO ADECUADO PARA MONTAJE E INSTALACIÓN, CONSUMIBLES, MANO DE OBRA NECESARIA, HERRAMIENTA MENOR, SEÑALAMIENTOS DE SEGURIDAD Y TODO LO NECESARIO PARA SU CORRECTA EJECUCIÓN.</t>
  </si>
  <si>
    <t>MONTAJE, CONEXIÓN Y PUESTA EN SERVICIO DE ACTUADOR ELÉCTRICO SERIE 76 MARCA BRAY TAMAÑO E301 CUARTO DE VUELTA, CON MÓDULO DESCLOCHABLE PARA OPERACIÓN MANUAL EN CASO DE FALLO ELÉCTRICO. TORQUE 35,403 LB-IN. VELOCIDAD 50 SEC/90°, VOLTAJE 220 VAC, 1 FASE, SERVICIO ON-OFF PARA VÁLVULAS DE TIPO (MARIPOSA) CON DIÁMETROS NOMINALES DE 24", PARA EL CONTROL DE AGUA DE RETROLAVADO Y AGUA RECUPERADA DE RETROLAVADO. INCLUYE: GABINETE DE ALUMINIO ESTRUCTURAL NEMA 4.4X CON RECUBRIMIENTO DE POLVO EPOXICO Y ACABADO EN POLIÉSTER DE FÁBRICA, SISTEMA DE AUTOCALIBRACIÓN POR BOTÓN, INDICADOR DE ESTATUS ABIERTO/CERRADO, DOS ENTRADAS CONDUIT DE 2" NPT PARA FUERZA Y CONTROL, SEÑAL DE ENTRADA/SALIDA DE 4-20 MADC Y VOLANTE DE ACCIONAMIENTO MANUAL CON INDICADOR PARA FALLA EN POSICIÓN NORMALMENTE CERRADA.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</si>
  <si>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E INSTALACIÓN DE TUBERÍA DE ACERO DE 10"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</si>
  <si>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CODO DE 90° TUBERÍA DE ACERO DE 10"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</si>
  <si>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TEE 10"X10" SOLDABLE DE ACERO,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</si>
  <si>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TAPÓN CAPA DE ACERO DE 10"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</si>
  <si>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VÁLVULA MARIPOSA MCA. BRAY S-30 TRIM 169 DE 10” CUERPO DE HIERRO FUNDIDO ASTM-126 CLASE B, TIPO OBLEA O WAFER DE UNA SOLA PIEZA API609 CLASE A, CON CUELLO EXTENDIDO DE 2" PARA AISLAMIENTO A LA TUBERÍA Y BRIDA DE MONTAJE PARA AUTOMATIZACIÓN ISO5211, RECUBIERTO DE PINTURA EPOXICA PARA PROTECCIÓN DEL MEDIO AMBIENTE EXCELENTE RESISTENCIA A LA CORROSIÓN, PARA INSTALARSE ENTRE BRIDAS ANSI 125/150#, PARA UNA PRESIÓN DE TRABAJO DE 150PSI (10.5KG/CM2), DISCO DE ACERO INOXIDABLE T-316 LA FUNDICIÓN ES MECANIZADA ESFÉRICAMENTE Y MANUALMENTE PULIDO PARA PROPORCIONAR UN CIERRE HERMÉTICO A BURBUJAS, MÍNIMO TORQUE Y MAYOR VIDA ÚTIL DEL ASIENTO ASTM A351 CF8M, VÁSTAGO EN ACERO INOXIDABLE T-416 ASTM A582 TIPO 416 CON CONEXIÓN DOBLE D PARA EVITAR AGENTES EXTERNOS ENTRE DISCO Y VÁSTAGO, ASIENTO EN EPDM CON SUJECIÓN DE LENGÜETA CANAL PARA AISLAMIENTO DEL CUERPO CON EL FLUIDO SELLO HERMÉTICO BIDIRECCIONAL, CON UNA JUNTA TÓRICA MOLDEADA QUE ELIMINA EL USO DE EMPAQUES DE BRIDA. INCLUYE: ACTUADOR ELÉCTRICO SERIE 70 MARCA BRAY TAMAÑO E301 CUARTO DE VUELTA, CON MÓDULO DESCLOCHABLE PARA OPERACIÓN MANUAL EN CASO DE FALLO ELÉCTRICO. TORQUE 3000 LB-IN. VELOCIDAD 30 SEC/90°, VOLTAJE 120 VAC, 1 FASE, SERVICIO ON-OFF. INCLUYE SWITCH DE TORQUE, CALENTADOR Y KIT DE SWITCHES AUXILIARES, EMPAQUES Y TORNILLERÍA 50%, MOVIMIENTOS INTERNOS, MANIOBRAS CON EQUIPO ADECUADO PARA MONTAJE E INSTALACIÓN, CONSUMIBLES, MANO DE OBRA NECESARIA, HERRAMIENTA MENOR, SEÑALAMIENTOS DE SEGURIDAD Y TODO LO NECESARIO PARA SU CORRECTA EJECUCIÓN.</t>
  </si>
  <si>
    <t>MONTAJE, CONEXIÓN Y PUESTA EN SERVICIO DE ACTUADOR ELÉCTRICO SERIE 70 MARCA BRAY TAMAÑO E301 CUARTO DE VUELTA, CON MÓDULO DESCLOCHABLE PARA OPERACIÓN MANUAL EN CASO DE FALLO ELÉCTRICO. TORQUE 3000 LB-IN. VELOCIDAD 30 SEC/90°, VOLTAJE 120 VAC, 1 FASE, SERVICIO ON-OFF PARA VÁLVULAS DE TIPO (MARIPOSA) CON DIÁMETROS NOMINALES DE 10", PARA EL CONTROL DE AGUA DE RETROLAVADO Y AGUA RECUPERADA DE RETROLAVADO. INCLUYE: GABINETE DE ALUMINIO ESTRUCTURAL NEMA 4.4X CON RECUBRIMIENTO DE POLVO EPOXICO Y ACABADO EN POLIÉSTER DE FÁBRICA, SISTEMA DE AUTOCALIBRACIÓN POR BOTÓN, INDICADOR DE ESTATUS ABIERTO/CERRADO, DOS ENTRADAS CONDUIT DE 2" NPT PARA FUERZA Y CONTROL, SEÑAL DE ENTRADA/SALIDA DE 4-20 MADC Y VOLANTE DE ACCIONAMIENTO MANUAL CON INDICADOR PARA FALLA EN POSICIÓN NORMALMENTE CERRADA.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</si>
  <si>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E INSTALACIÓN DE BRIDA DESLIZANTE SOLDABLE DE ACERO AL CARBÓN DE 10",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</si>
  <si>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E INSTALACIÓN DE JUNTA DRESSER COMPLETA, ESTILO 38 DE DN 250 (10") DE DIÁMETRO, ASTM A-53, GRADO B, TIPO E, CON COSTURA DE DOBLE ARCO SUMERGIDO (ERW),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</si>
  <si>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FABRICACIÓN E INSTALACIÓN DE COLUMNA PARA PURGA DE LÍNEA DE AIRE, FABRICADA EN ACERO AL CARBÓN A53-B, DE 2" DE DIÁMETRO, CÉDULA 40, CON LONGITUD TOTAL DE 6.80 M CADA UNA, QUE CONSTA DE UN EXTREMO BRIDADO CON BRIDA SLIP-ON Y CON 2 CODO DE 90°, VALVULA BOLA, MATERIAL TIPO ASTM A-53, GRADO B, TIPO E, CON COSTURA DE DOBLE ARCO SUMERGIDO (ERW), CÉDULA 40. CONEXIONES SOLDABLES A TOPE, ASTM A 234 GR. WPB, SIC, DIÁMETRO INTERNO IGUAL AL TUBO PERO CON BISEL, BRIDAS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EPOXICO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</si>
  <si>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FABRICACIÓN E INSTALACIÓN DE SOPORTERÍA PARA PASARELAS Y TUBERÍAS, A BASE DE ESTRUCTURA METÁLICA FABRICADA EN ACERO AL CARBÓN ASTM A-36; A BASE DE PERFILES "L" DE 2"X 1/4" DE ACUERDO A DISEÑO, PLANOS Y ESPECIFICACIONES, INCLUYE: CARGA, FLETE AL LUGAR DE LA OBRA, DESCARGA, MANIOBRAS LOCALES, COLOCACIÓN, CORTES, BISELADO SOLDADURAS, EMPAQUES, TORNILLERÍA, SISTEMA DE PROTECCIÓN ANTICORROSIVA A BASE DE LIMPIEZA CON CHORRO DE ARENA A METAL CASI BLANCO, DOS MANOS DE PRIMARIO EPOXICO DE ALQUITRÁN DE HULLA (RP-5 "B") Y DOS MANOS DE ACABADO EPOXICO DE ALQUITRÁN DE HULLA (RP-5 "B") CON ESPESOR MÍNIMO DE PELÍCULA SECA DE 4 MILÉSIMAS DE PULGADA POR CADA MANO. ASÍ COMO EL EQUIPO, LA HERRAMIENTA Y MANO DE OBRA NECESARIA PARA SU COMPLETA EJECUCIÓN.</t>
  </si>
  <si>
    <t>SUMINISTRO, FABRICACIÓN E INSTALACIÓN DE SOPORTERÍA PARA REJILLA TIPO IRVING, A BASE DE ESTRUCTURA METÁLICA FABRICADA EN ACERO AL CARBÓN ASTM A-36; A BASE DE PERFILES "C" DE 4"X 8.04 KG/M DE ACUERDO A DISEÑO, PLANOS Y ESPECIFICACIONES, INCLUYE: CARGA, FLETE AL LUGAR DE LA OBRA, DESCARGA, MANIOBRAS LOCALES, COLOCACIÓN, CORTES, BISELADO SOLDADURAS, EMPAQUES, TORNILLERÍA, SISTEMA DE PROTECCIÓN ANTICORROSIVA A BASE DE LIMPIEZA CON CHORRO DE ARENA A METAL CASI BLANCO, DOS MANOS DE PRIMARIO EPOXICO DE ALQUITRÁN DE HULLA (RP-5 "B") Y DOS MANOS DE ACABADO EPOXICO DE ALQUITRÁN DE HULLA (RP-5 "B") CON ESPESOR MÍNIMO DE PELÍCULA SECA DE 4 MILÉSIMAS DE PULGADA POR CADA MANO. ASÍ COMO EL EQUIPO, LA HERRAMIENTA Y MANO DE OBRA NECESARIA PARA SU COMPLETA EJECUCIÓN.</t>
  </si>
  <si>
    <t>SIOP-068</t>
  </si>
  <si>
    <t>SIOP-069</t>
  </si>
  <si>
    <t>SIOP-070</t>
  </si>
  <si>
    <t>SIOP-071</t>
  </si>
  <si>
    <t>SIOP-072</t>
  </si>
  <si>
    <t>SIOP-073</t>
  </si>
  <si>
    <t>SIOP-074</t>
  </si>
  <si>
    <t>SIOP-075</t>
  </si>
  <si>
    <t>SIOP-076</t>
  </si>
  <si>
    <t>SIOP-077</t>
  </si>
  <si>
    <t>SIOP-078</t>
  </si>
  <si>
    <t>SIOP-079</t>
  </si>
  <si>
    <t>SIOP-080</t>
  </si>
  <si>
    <t>SIOP-081</t>
  </si>
  <si>
    <t>SIOP-082</t>
  </si>
  <si>
    <t>SIOP-083</t>
  </si>
  <si>
    <t>SUMINISTRO E INSTALACIÓN DE BARANDALES PERIMETRALES DE 0.90 M DE ALTURA FABRICADO CON PERFILES Y TUBOS METÁLICOS ESTRUCTURALES, INCLUYE: APLICACIÓN DE FONDO ANTICORROSIVO Y ACABADO CON PINTURA ESMALTE ALQUIDALICO, CONSUMIBLES, FIJACIONES, HERRAMIENTAS, MANO DE OBRA Y TODO LO NECESARIO PARA SU CORRECTA INSTALACIÓN EN SITIO.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</si>
</sst>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s>
  <fonts count="20">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05">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164" fontId="9" fillId="0" borderId="0" xfId="22" applyNumberFormat="1" applyFont="1" applyAlignment="1">
      <alignment vertical="top"/>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4" fontId="9" fillId="0" borderId="0" xfId="25" applyNumberFormat="1" applyFont="1" applyAlignment="1">
      <alignment horizontal="right" vertical="top"/>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164" fontId="15" fillId="0" borderId="0" xfId="25" applyNumberFormat="1" applyFont="1" applyFill="1" applyAlignment="1">
      <alignment horizontal="righ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0" fontId="11" fillId="0" borderId="0" xfId="20" applyFont="1" applyAlignment="1">
      <alignment horizontal="justify" vertical="top"/>
      <protection/>
    </xf>
    <xf numFmtId="0" fontId="9" fillId="0" borderId="0" xfId="20" applyFont="1" applyAlignment="1">
      <alignment horizontal="justify" vertical="top" wrapText="1"/>
      <protection/>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19" fillId="0" borderId="4" xfId="20" applyFont="1" applyBorder="1" applyAlignment="1">
      <alignment horizontal="center" vertical="top"/>
      <protection/>
    </xf>
    <xf numFmtId="0" fontId="19" fillId="0" borderId="0" xfId="20" applyFont="1" applyAlignment="1">
      <alignment horizontal="center" vertical="top"/>
      <protection/>
    </xf>
    <xf numFmtId="0" fontId="19" fillId="0" borderId="5" xfId="20" applyFont="1" applyBorder="1" applyAlignment="1">
      <alignment horizontal="center" vertical="top"/>
      <protection/>
    </xf>
    <xf numFmtId="0" fontId="19" fillId="0" borderId="9" xfId="20" applyFont="1" applyBorder="1" applyAlignment="1">
      <alignment horizontal="center" vertical="top"/>
      <protection/>
    </xf>
    <xf numFmtId="0" fontId="19" fillId="0" borderId="10" xfId="20" applyFont="1" applyBorder="1" applyAlignment="1">
      <alignment horizontal="center" vertical="top"/>
      <protection/>
    </xf>
    <xf numFmtId="0" fontId="19" fillId="0" borderId="7" xfId="20" applyFont="1" applyBorder="1" applyAlignment="1">
      <alignment horizontal="center" vertical="top"/>
      <protection/>
    </xf>
    <xf numFmtId="0" fontId="18"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9532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514350"/>
          <a:ext cx="933450" cy="12382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155"/>
  <sheetViews>
    <sheetView showGridLines="0" showZeros="0" tabSelected="1" zoomScaleSheetLayoutView="100" workbookViewId="0" topLeftCell="A129">
      <selection pane="topLeft" activeCell="D118" sqref="D118"/>
    </sheetView>
  </sheetViews>
  <sheetFormatPr defaultColWidth="9.14428571428571" defaultRowHeight="15"/>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6384" width="9.14285714285714" style="5"/>
  </cols>
  <sheetData>
    <row r="1" spans="1:7" ht="15">
      <c r="A1" s="3"/>
      <c r="B1" s="1" t="s">
        <v>11</v>
      </c>
      <c r="C1" s="82" t="s">
        <v>27</v>
      </c>
      <c r="D1" s="83"/>
      <c r="E1" s="83"/>
      <c r="F1" s="84"/>
      <c r="G1" s="4"/>
    </row>
    <row r="2" spans="1:7" ht="15">
      <c r="A2" s="6"/>
      <c r="B2" s="2" t="s">
        <v>12</v>
      </c>
      <c r="C2" s="7"/>
      <c r="D2" s="8"/>
      <c r="E2" s="8"/>
      <c r="F2" s="9"/>
      <c r="G2" s="10"/>
    </row>
    <row r="3" spans="1:7" ht="33.75" customHeight="1">
      <c r="A3" s="6"/>
      <c r="B3" s="35" t="s">
        <v>25</v>
      </c>
      <c r="C3" s="89" t="s">
        <v>109</v>
      </c>
      <c r="D3" s="90"/>
      <c r="E3" s="90"/>
      <c r="F3" s="91"/>
      <c r="G3" s="10"/>
    </row>
    <row r="4" spans="1:7" ht="12.75" customHeight="1">
      <c r="A4" s="6"/>
      <c r="B4" s="80"/>
      <c r="C4" s="89"/>
      <c r="D4" s="90"/>
      <c r="E4" s="90"/>
      <c r="F4" s="91"/>
      <c r="G4" s="10"/>
    </row>
    <row r="5" spans="1:7" ht="18.75" customHeight="1" thickBot="1">
      <c r="A5" s="6"/>
      <c r="B5" s="81"/>
      <c r="C5" s="92"/>
      <c r="D5" s="93"/>
      <c r="E5" s="93"/>
      <c r="F5" s="94"/>
      <c r="G5" s="10"/>
    </row>
    <row r="6" spans="1:7" ht="13.5" customHeight="1">
      <c r="A6" s="6"/>
      <c r="B6" s="11" t="s">
        <v>0</v>
      </c>
      <c r="C6" s="85" t="s">
        <v>20</v>
      </c>
      <c r="D6" s="86"/>
      <c r="E6" s="86"/>
      <c r="F6" s="12"/>
      <c r="G6" s="10"/>
    </row>
    <row r="7" spans="1:7" ht="15">
      <c r="A7" s="6"/>
      <c r="B7" s="98" t="s">
        <v>110</v>
      </c>
      <c r="C7" s="87" t="s">
        <v>21</v>
      </c>
      <c r="D7" s="88"/>
      <c r="E7" s="88"/>
      <c r="F7" s="13"/>
      <c r="G7" s="10"/>
    </row>
    <row r="8" spans="1:7" ht="17.25" customHeight="1">
      <c r="A8" s="6"/>
      <c r="B8" s="98"/>
      <c r="C8" s="87" t="s">
        <v>1</v>
      </c>
      <c r="D8" s="88"/>
      <c r="E8" s="88"/>
      <c r="F8" s="14"/>
      <c r="G8" s="10"/>
    </row>
    <row r="9" spans="1:7" ht="14.25" customHeight="1" thickBot="1">
      <c r="A9" s="6"/>
      <c r="B9" s="99"/>
      <c r="C9" s="96" t="s">
        <v>13</v>
      </c>
      <c r="D9" s="97"/>
      <c r="E9" s="97"/>
      <c r="F9" s="15"/>
      <c r="G9" s="16"/>
    </row>
    <row r="10" spans="1:7" ht="17.25" customHeight="1">
      <c r="A10" s="6"/>
      <c r="B10" s="17" t="s">
        <v>16</v>
      </c>
      <c r="C10" s="82" t="s">
        <v>17</v>
      </c>
      <c r="D10" s="83"/>
      <c r="E10" s="83"/>
      <c r="F10" s="84"/>
      <c r="G10" s="36" t="s">
        <v>26</v>
      </c>
    </row>
    <row r="11" spans="1:7" ht="15">
      <c r="A11" s="6"/>
      <c r="B11" s="100"/>
      <c r="C11" s="18">
        <v>0</v>
      </c>
      <c r="D11" s="19"/>
      <c r="E11" s="19"/>
      <c r="F11" s="20"/>
      <c r="G11" s="21" t="s">
        <v>108</v>
      </c>
    </row>
    <row r="12" spans="1:7" ht="15.75" customHeight="1" thickBot="1">
      <c r="A12" s="22"/>
      <c r="B12" s="101"/>
      <c r="C12" s="23"/>
      <c r="D12" s="24"/>
      <c r="E12" s="24"/>
      <c r="F12" s="25"/>
      <c r="G12" s="26"/>
    </row>
    <row r="13" spans="4:4" ht="15.75" thickBot="1">
      <c r="D13" s="27"/>
    </row>
    <row r="14" spans="1:7" ht="15.75" customHeight="1" thickBot="1">
      <c r="A14" s="102" t="s">
        <v>22</v>
      </c>
      <c r="B14" s="103"/>
      <c r="C14" s="103"/>
      <c r="D14" s="103"/>
      <c r="E14" s="103"/>
      <c r="F14" s="103"/>
      <c r="G14" s="104"/>
    </row>
    <row r="15" spans="1:7" ht="15.75" thickBot="1">
      <c r="A15" s="28"/>
      <c r="B15" s="28"/>
      <c r="C15" s="28"/>
      <c r="D15" s="28"/>
      <c r="E15" s="28"/>
      <c r="F15" s="28"/>
      <c r="G15" s="28"/>
    </row>
    <row r="16" spans="1:7" s="33" customFormat="1" ht="30.75" thickBot="1">
      <c r="A16" s="29" t="s">
        <v>2</v>
      </c>
      <c r="B16" s="30" t="s">
        <v>3</v>
      </c>
      <c r="C16" s="30" t="s">
        <v>4</v>
      </c>
      <c r="D16" s="30" t="s">
        <v>5</v>
      </c>
      <c r="E16" s="31" t="s">
        <v>18</v>
      </c>
      <c r="F16" s="31" t="s">
        <v>19</v>
      </c>
      <c r="G16" s="32" t="s">
        <v>6</v>
      </c>
    </row>
    <row r="17" spans="1:7" s="63" customFormat="1" ht="43.5" customHeight="1">
      <c r="A17" s="38"/>
      <c r="B17" s="39" t="str">
        <f>+B7</f>
        <v xml:space="preserve">Construcción y equipamiento del tanque para el sistema de filtración con carbón activado para la ampliación de la planta potabilizadora número 1 "PP1 Miravalle", en el municipio de Guadalajara, Jalisco. </v>
      </c>
      <c r="C17" s="40"/>
      <c r="D17" s="41"/>
      <c r="E17" s="42"/>
      <c r="F17" s="43"/>
      <c r="G17" s="75">
        <f>+G18+G55</f>
        <v>0</v>
      </c>
    </row>
    <row r="18" spans="1:7" s="63" customFormat="1" ht="11.25">
      <c r="A18" s="44" t="s">
        <v>14</v>
      </c>
      <c r="B18" s="77" t="s">
        <v>118</v>
      </c>
      <c r="C18" s="46"/>
      <c r="D18" s="47"/>
      <c r="E18" s="68"/>
      <c r="F18" s="48"/>
      <c r="G18" s="49">
        <f>G19+G24+G29+G35+G39+G41+G47+G53</f>
        <v>0</v>
      </c>
    </row>
    <row r="19" spans="1:7" s="63" customFormat="1" ht="11.25">
      <c r="A19" s="50" t="s">
        <v>15</v>
      </c>
      <c r="B19" s="50" t="s">
        <v>131</v>
      </c>
      <c r="C19" s="51"/>
      <c r="D19" s="52"/>
      <c r="E19" s="72"/>
      <c r="F19" s="40"/>
      <c r="G19" s="55">
        <f>SUM(G20:G23)</f>
        <v>0</v>
      </c>
    </row>
    <row r="20" spans="1:7" s="63" customFormat="1" ht="45">
      <c r="A20" s="38" t="s">
        <v>35</v>
      </c>
      <c r="B20" s="78" t="s">
        <v>132</v>
      </c>
      <c r="C20" s="40" t="s">
        <v>24</v>
      </c>
      <c r="D20" s="58">
        <v>1799.28</v>
      </c>
      <c r="E20" s="69"/>
      <c r="F20" s="40" t="str" cm="1">
        <f t="array" ref="F20">+numtext(E20)</f>
        <v>CERO PESOS 00/100 M.N.</v>
      </c>
      <c r="G20" s="59">
        <f>+ROUND(E20*D20,2)</f>
        <v>0</v>
      </c>
    </row>
    <row r="21" spans="1:7" s="63" customFormat="1" ht="33.75">
      <c r="A21" s="38" t="s">
        <v>36</v>
      </c>
      <c r="B21" s="78" t="s">
        <v>133</v>
      </c>
      <c r="C21" s="40" t="s">
        <v>29</v>
      </c>
      <c r="D21" s="58">
        <v>3292.68</v>
      </c>
      <c r="E21" s="70"/>
      <c r="F21" s="40" t="str" cm="1">
        <f t="array" ref="F21">+numtext(E21)</f>
        <v>CERO PESOS 00/100 M.N.</v>
      </c>
      <c r="G21" s="59">
        <f t="shared" si="0" ref="G21:G23">+ROUND(E21*D21,2)</f>
        <v>0</v>
      </c>
    </row>
    <row r="22" spans="1:7" s="63" customFormat="1" ht="45">
      <c r="A22" s="38" t="s">
        <v>37</v>
      </c>
      <c r="B22" s="78" t="s">
        <v>134</v>
      </c>
      <c r="C22" s="40" t="s">
        <v>29</v>
      </c>
      <c r="D22" s="58">
        <v>3292.68</v>
      </c>
      <c r="E22" s="70"/>
      <c r="F22" s="40" t="str" cm="1">
        <f t="array" ref="F22">+numtext(E22)</f>
        <v>CERO PESOS 00/100 M.N.</v>
      </c>
      <c r="G22" s="59">
        <f t="shared" si="0"/>
        <v>0</v>
      </c>
    </row>
    <row r="23" spans="1:7" s="63" customFormat="1" ht="45">
      <c r="A23" s="38" t="s">
        <v>38</v>
      </c>
      <c r="B23" s="78" t="s">
        <v>135</v>
      </c>
      <c r="C23" s="40" t="s">
        <v>40</v>
      </c>
      <c r="D23" s="58">
        <v>49390.19</v>
      </c>
      <c r="E23" s="70"/>
      <c r="F23" s="40" t="str" cm="1">
        <f t="array" ref="F23">+numtext(E23)</f>
        <v>CERO PESOS 00/100 M.N.</v>
      </c>
      <c r="G23" s="59">
        <f t="shared" si="0"/>
        <v>0</v>
      </c>
    </row>
    <row r="24" spans="1:7" s="63" customFormat="1" ht="11.25">
      <c r="A24" s="50" t="s">
        <v>32</v>
      </c>
      <c r="B24" s="50" t="s">
        <v>136</v>
      </c>
      <c r="C24" s="51"/>
      <c r="D24" s="52"/>
      <c r="E24" s="72"/>
      <c r="F24" s="40"/>
      <c r="G24" s="55">
        <f>SUM(G25:G28)</f>
        <v>0</v>
      </c>
    </row>
    <row r="25" spans="1:7" s="63" customFormat="1" ht="67.5">
      <c r="A25" s="38" t="s">
        <v>46</v>
      </c>
      <c r="B25" s="78" t="s">
        <v>137</v>
      </c>
      <c r="C25" s="40" t="s">
        <v>24</v>
      </c>
      <c r="D25" s="58">
        <v>1799.28</v>
      </c>
      <c r="E25" s="70"/>
      <c r="F25" s="40" t="str" cm="1">
        <f t="array" ref="F25">+numtext(E25)</f>
        <v>CERO PESOS 00/100 M.N.</v>
      </c>
      <c r="G25" s="59">
        <f t="shared" si="1" ref="G25:G28">+ROUND(E25*D25,2)</f>
        <v>0</v>
      </c>
    </row>
    <row r="26" spans="1:7" s="63" customFormat="1" ht="67.5">
      <c r="A26" s="38" t="s">
        <v>39</v>
      </c>
      <c r="B26" s="78" t="s">
        <v>138</v>
      </c>
      <c r="C26" s="40" t="s">
        <v>24</v>
      </c>
      <c r="D26" s="58">
        <v>68.58</v>
      </c>
      <c r="E26" s="70"/>
      <c r="F26" s="40" t="str" cm="1">
        <f t="array" ref="F26">+numtext(E26)</f>
        <v>CERO PESOS 00/100 M.N.</v>
      </c>
      <c r="G26" s="59">
        <f t="shared" si="1"/>
        <v>0</v>
      </c>
    </row>
    <row r="27" spans="1:7" s="63" customFormat="1" ht="101.25">
      <c r="A27" s="38" t="s">
        <v>47</v>
      </c>
      <c r="B27" s="78" t="s">
        <v>139</v>
      </c>
      <c r="C27" s="40" t="s">
        <v>29</v>
      </c>
      <c r="D27" s="58">
        <v>688.30</v>
      </c>
      <c r="E27" s="70"/>
      <c r="F27" s="40" t="str" cm="1">
        <f t="array" ref="F27">+numtext(E27)</f>
        <v>CERO PESOS 00/100 M.N.</v>
      </c>
      <c r="G27" s="59">
        <f t="shared" si="1"/>
        <v>0</v>
      </c>
    </row>
    <row r="28" spans="1:7" s="63" customFormat="1" ht="67.5">
      <c r="A28" s="38" t="s">
        <v>48</v>
      </c>
      <c r="B28" s="78" t="s">
        <v>140</v>
      </c>
      <c r="C28" s="40" t="s">
        <v>31</v>
      </c>
      <c r="D28" s="58">
        <v>63608.83</v>
      </c>
      <c r="E28" s="70"/>
      <c r="F28" s="40" t="str" cm="1">
        <f t="array" ref="F28">+numtext(E28)</f>
        <v>CERO PESOS 00/100 M.N.</v>
      </c>
      <c r="G28" s="59">
        <f t="shared" si="1"/>
        <v>0</v>
      </c>
    </row>
    <row r="29" spans="1:7" s="63" customFormat="1" ht="11.25">
      <c r="A29" s="50" t="s">
        <v>41</v>
      </c>
      <c r="B29" s="50" t="s">
        <v>141</v>
      </c>
      <c r="C29" s="51"/>
      <c r="D29" s="52"/>
      <c r="E29" s="72"/>
      <c r="F29" s="40"/>
      <c r="G29" s="55">
        <f>SUM(G30:G34)</f>
        <v>0</v>
      </c>
    </row>
    <row r="30" spans="1:7" s="63" customFormat="1" ht="112.5">
      <c r="A30" s="38" t="s">
        <v>49</v>
      </c>
      <c r="B30" s="78" t="s">
        <v>142</v>
      </c>
      <c r="C30" s="40" t="s">
        <v>24</v>
      </c>
      <c r="D30" s="58">
        <v>5213.32</v>
      </c>
      <c r="E30" s="70"/>
      <c r="F30" s="40" t="str" cm="1">
        <f t="array" ref="F30">+numtext(E30)</f>
        <v>CERO PESOS 00/100 M.N.</v>
      </c>
      <c r="G30" s="59">
        <f t="shared" si="2" ref="G30:G34">+ROUND(E30*D30,2)</f>
        <v>0</v>
      </c>
    </row>
    <row r="31" spans="1:7" s="63" customFormat="1" ht="101.25">
      <c r="A31" s="38" t="s">
        <v>50</v>
      </c>
      <c r="B31" s="78" t="s">
        <v>139</v>
      </c>
      <c r="C31" s="40" t="s">
        <v>29</v>
      </c>
      <c r="D31" s="58">
        <v>1004.82</v>
      </c>
      <c r="E31" s="70"/>
      <c r="F31" s="40" t="str" cm="1">
        <f t="array" ref="F31">+numtext(E31)</f>
        <v>CERO PESOS 00/100 M.N.</v>
      </c>
      <c r="G31" s="59">
        <f t="shared" si="2"/>
        <v>0</v>
      </c>
    </row>
    <row r="32" spans="1:7" s="63" customFormat="1" ht="67.5">
      <c r="A32" s="38" t="s">
        <v>51</v>
      </c>
      <c r="B32" s="78" t="s">
        <v>140</v>
      </c>
      <c r="C32" s="40" t="s">
        <v>31</v>
      </c>
      <c r="D32" s="58">
        <v>82402.79</v>
      </c>
      <c r="E32" s="70"/>
      <c r="F32" s="40" t="str" cm="1">
        <f t="array" ref="F32">+numtext(E32)</f>
        <v>CERO PESOS 00/100 M.N.</v>
      </c>
      <c r="G32" s="59">
        <f t="shared" si="2"/>
        <v>0</v>
      </c>
    </row>
    <row r="33" spans="1:7" s="63" customFormat="1" ht="67.5">
      <c r="A33" s="38" t="s">
        <v>52</v>
      </c>
      <c r="B33" s="78" t="s">
        <v>143</v>
      </c>
      <c r="C33" s="40" t="s">
        <v>30</v>
      </c>
      <c r="D33" s="58">
        <v>709.16</v>
      </c>
      <c r="E33" s="70"/>
      <c r="F33" s="40" t="str" cm="1">
        <f t="array" ref="F33">+numtext(E33)</f>
        <v>CERO PESOS 00/100 M.N.</v>
      </c>
      <c r="G33" s="59">
        <f t="shared" si="2"/>
        <v>0</v>
      </c>
    </row>
    <row r="34" spans="1:7" s="63" customFormat="1" ht="45">
      <c r="A34" s="38" t="s">
        <v>53</v>
      </c>
      <c r="B34" s="78" t="s">
        <v>144</v>
      </c>
      <c r="C34" s="40" t="s">
        <v>29</v>
      </c>
      <c r="D34" s="58">
        <v>658.54</v>
      </c>
      <c r="E34" s="70"/>
      <c r="F34" s="40" t="str" cm="1">
        <f t="array" ref="F34">+numtext(E34)</f>
        <v>CERO PESOS 00/100 M.N.</v>
      </c>
      <c r="G34" s="59">
        <f t="shared" si="2"/>
        <v>0</v>
      </c>
    </row>
    <row r="35" spans="1:7" s="63" customFormat="1" ht="11.25">
      <c r="A35" s="50" t="s">
        <v>42</v>
      </c>
      <c r="B35" s="50" t="s">
        <v>145</v>
      </c>
      <c r="C35" s="51"/>
      <c r="D35" s="52"/>
      <c r="E35" s="72"/>
      <c r="F35" s="40"/>
      <c r="G35" s="55">
        <f>SUM(G36:G38)</f>
        <v>0</v>
      </c>
    </row>
    <row r="36" spans="1:7" s="63" customFormat="1" ht="67.5">
      <c r="A36" s="38" t="s">
        <v>54</v>
      </c>
      <c r="B36" s="78" t="s">
        <v>146</v>
      </c>
      <c r="C36" s="40" t="s">
        <v>24</v>
      </c>
      <c r="D36" s="58">
        <v>323.68</v>
      </c>
      <c r="E36" s="70"/>
      <c r="F36" s="40" t="str" cm="1">
        <f t="array" ref="F36">+numtext(E36)</f>
        <v>CERO PESOS 00/100 M.N.</v>
      </c>
      <c r="G36" s="59">
        <f t="shared" si="3" ref="G36:G38">+ROUND(E36*D36,2)</f>
        <v>0</v>
      </c>
    </row>
    <row r="37" spans="1:7" s="63" customFormat="1" ht="101.25">
      <c r="A37" s="38" t="s">
        <v>55</v>
      </c>
      <c r="B37" s="78" t="s">
        <v>139</v>
      </c>
      <c r="C37" s="40" t="s">
        <v>29</v>
      </c>
      <c r="D37" s="58">
        <v>129.47</v>
      </c>
      <c r="E37" s="70"/>
      <c r="F37" s="40" t="str" cm="1">
        <f t="array" ref="F37">+numtext(E37)</f>
        <v>CERO PESOS 00/100 M.N.</v>
      </c>
      <c r="G37" s="59">
        <f t="shared" si="3"/>
        <v>0</v>
      </c>
    </row>
    <row r="38" spans="1:7" s="63" customFormat="1" ht="67.5">
      <c r="A38" s="38" t="s">
        <v>56</v>
      </c>
      <c r="B38" s="78" t="s">
        <v>140</v>
      </c>
      <c r="C38" s="40" t="s">
        <v>31</v>
      </c>
      <c r="D38" s="58">
        <v>10072.92</v>
      </c>
      <c r="E38" s="70"/>
      <c r="F38" s="40" t="str" cm="1">
        <f t="array" ref="F38">+numtext(E38)</f>
        <v>CERO PESOS 00/100 M.N.</v>
      </c>
      <c r="G38" s="59">
        <f t="shared" si="3"/>
        <v>0</v>
      </c>
    </row>
    <row r="39" spans="1:7" s="63" customFormat="1" ht="11.25">
      <c r="A39" s="50" t="s">
        <v>147</v>
      </c>
      <c r="B39" s="50" t="s">
        <v>148</v>
      </c>
      <c r="C39" s="51"/>
      <c r="D39" s="52"/>
      <c r="E39" s="72"/>
      <c r="F39" s="40"/>
      <c r="G39" s="55">
        <f>SUM(G40)</f>
        <v>0</v>
      </c>
    </row>
    <row r="40" spans="1:7" s="63" customFormat="1" ht="135">
      <c r="A40" s="38" t="s">
        <v>57</v>
      </c>
      <c r="B40" s="78" t="s">
        <v>149</v>
      </c>
      <c r="C40" s="40" t="s">
        <v>31</v>
      </c>
      <c r="D40" s="58">
        <v>55055.31</v>
      </c>
      <c r="E40" s="70"/>
      <c r="F40" s="40" t="str" cm="1">
        <f t="array" ref="F40">+numtext(E40)</f>
        <v>CERO PESOS 00/100 M.N.</v>
      </c>
      <c r="G40" s="59">
        <f>+ROUND(E40*D40,2)</f>
        <v>0</v>
      </c>
    </row>
    <row r="41" spans="1:7" s="63" customFormat="1" ht="11.25">
      <c r="A41" s="50" t="s">
        <v>150</v>
      </c>
      <c r="B41" s="50" t="s">
        <v>151</v>
      </c>
      <c r="C41" s="51"/>
      <c r="D41" s="52"/>
      <c r="E41" s="72"/>
      <c r="F41" s="40"/>
      <c r="G41" s="55">
        <f>SUM(G42:G46)</f>
        <v>0</v>
      </c>
    </row>
    <row r="42" spans="1:7" s="63" customFormat="1" ht="112.5">
      <c r="A42" s="38" t="s">
        <v>58</v>
      </c>
      <c r="B42" s="78" t="s">
        <v>152</v>
      </c>
      <c r="C42" s="40" t="s">
        <v>31</v>
      </c>
      <c r="D42" s="58">
        <v>616.67</v>
      </c>
      <c r="E42" s="70"/>
      <c r="F42" s="40" t="str" cm="1">
        <f t="array" ref="F42">+numtext(E42)</f>
        <v>CERO PESOS 00/100 M.N.</v>
      </c>
      <c r="G42" s="59">
        <f t="shared" si="4" ref="G42:G46">+ROUND(E42*D42,2)</f>
        <v>0</v>
      </c>
    </row>
    <row r="43" spans="1:7" s="63" customFormat="1" ht="56.25">
      <c r="A43" s="38" t="s">
        <v>59</v>
      </c>
      <c r="B43" s="78" t="s">
        <v>153</v>
      </c>
      <c r="C43" s="40" t="s">
        <v>31</v>
      </c>
      <c r="D43" s="58">
        <v>544.58</v>
      </c>
      <c r="E43" s="70"/>
      <c r="F43" s="40" t="str" cm="1">
        <f t="array" ref="F43">+numtext(E43)</f>
        <v>CERO PESOS 00/100 M.N.</v>
      </c>
      <c r="G43" s="59">
        <f t="shared" si="4"/>
        <v>0</v>
      </c>
    </row>
    <row r="44" spans="1:7" s="63" customFormat="1" ht="78.75">
      <c r="A44" s="38" t="s">
        <v>60</v>
      </c>
      <c r="B44" s="78" t="s">
        <v>154</v>
      </c>
      <c r="C44" s="40" t="s">
        <v>24</v>
      </c>
      <c r="D44" s="58">
        <v>142.8</v>
      </c>
      <c r="E44" s="70"/>
      <c r="F44" s="40" t="str" cm="1">
        <f t="array" ref="F44">+numtext(E44)</f>
        <v>CERO PESOS 00/100 M.N.</v>
      </c>
      <c r="G44" s="59">
        <f t="shared" si="4"/>
        <v>0</v>
      </c>
    </row>
    <row r="45" spans="1:7" s="63" customFormat="1" ht="56.25">
      <c r="A45" s="38" t="s">
        <v>61</v>
      </c>
      <c r="B45" s="78" t="s">
        <v>155</v>
      </c>
      <c r="C45" s="40" t="s">
        <v>28</v>
      </c>
      <c r="D45" s="58">
        <v>80.68</v>
      </c>
      <c r="E45" s="70"/>
      <c r="F45" s="40" t="str" cm="1">
        <f t="array" ref="F45">+numtext(E45)</f>
        <v>CERO PESOS 00/100 M.N.</v>
      </c>
      <c r="G45" s="59">
        <f t="shared" si="4"/>
        <v>0</v>
      </c>
    </row>
    <row r="46" spans="1:7" s="63" customFormat="1" ht="67.5">
      <c r="A46" s="38" t="s">
        <v>62</v>
      </c>
      <c r="B46" s="78" t="s">
        <v>215</v>
      </c>
      <c r="C46" s="40" t="s">
        <v>31</v>
      </c>
      <c r="D46" s="58">
        <v>561.94</v>
      </c>
      <c r="E46" s="70"/>
      <c r="F46" s="40" t="str" cm="1">
        <f t="array" ref="F46">+numtext(E46)</f>
        <v>CERO PESOS 00/100 M.N.</v>
      </c>
      <c r="G46" s="59">
        <f t="shared" si="4"/>
        <v>0</v>
      </c>
    </row>
    <row r="47" spans="1:7" s="63" customFormat="1" ht="11.25">
      <c r="A47" s="50" t="s">
        <v>156</v>
      </c>
      <c r="B47" s="50" t="s">
        <v>157</v>
      </c>
      <c r="C47" s="51"/>
      <c r="D47" s="52"/>
      <c r="E47" s="72"/>
      <c r="F47" s="40"/>
      <c r="G47" s="55">
        <f>SUM(G48:G52)</f>
        <v>0</v>
      </c>
    </row>
    <row r="48" spans="1:7" s="63" customFormat="1" ht="45">
      <c r="A48" s="38" t="s">
        <v>63</v>
      </c>
      <c r="B48" s="78" t="s">
        <v>132</v>
      </c>
      <c r="C48" s="40" t="s">
        <v>24</v>
      </c>
      <c r="D48" s="58">
        <v>33.88</v>
      </c>
      <c r="E48" s="70"/>
      <c r="F48" s="40" t="str" cm="1">
        <f t="array" ref="F48">+numtext(E48)</f>
        <v>CERO PESOS 00/100 M.N.</v>
      </c>
      <c r="G48" s="59">
        <f t="shared" si="5" ref="G48:G52">+ROUND(E48*D48,2)</f>
        <v>0</v>
      </c>
    </row>
    <row r="49" spans="1:7" s="63" customFormat="1" ht="67.5">
      <c r="A49" s="38" t="s">
        <v>64</v>
      </c>
      <c r="B49" s="78" t="s">
        <v>158</v>
      </c>
      <c r="C49" s="40" t="s">
        <v>24</v>
      </c>
      <c r="D49" s="58">
        <v>245.91</v>
      </c>
      <c r="E49" s="70"/>
      <c r="F49" s="40" t="str" cm="1">
        <f t="array" ref="F49">+numtext(E49)</f>
        <v>CERO PESOS 00/100 M.N.</v>
      </c>
      <c r="G49" s="59">
        <f t="shared" si="5"/>
        <v>0</v>
      </c>
    </row>
    <row r="50" spans="1:7" s="63" customFormat="1" ht="101.25">
      <c r="A50" s="38" t="s">
        <v>65</v>
      </c>
      <c r="B50" s="78" t="s">
        <v>139</v>
      </c>
      <c r="C50" s="40" t="s">
        <v>29</v>
      </c>
      <c r="D50" s="58">
        <v>23.28</v>
      </c>
      <c r="E50" s="70"/>
      <c r="F50" s="40" t="str" cm="1">
        <f t="array" ref="F50">+numtext(E50)</f>
        <v>CERO PESOS 00/100 M.N.</v>
      </c>
      <c r="G50" s="59">
        <f t="shared" si="5"/>
        <v>0</v>
      </c>
    </row>
    <row r="51" spans="1:7" s="63" customFormat="1" ht="67.5">
      <c r="A51" s="38" t="s">
        <v>66</v>
      </c>
      <c r="B51" s="78" t="s">
        <v>140</v>
      </c>
      <c r="C51" s="40" t="s">
        <v>31</v>
      </c>
      <c r="D51" s="58">
        <v>2709.37</v>
      </c>
      <c r="E51" s="70"/>
      <c r="F51" s="40" t="str" cm="1">
        <f t="array" ref="F51">+numtext(E51)</f>
        <v>CERO PESOS 00/100 M.N.</v>
      </c>
      <c r="G51" s="59">
        <f t="shared" si="5"/>
        <v>0</v>
      </c>
    </row>
    <row r="52" spans="1:7" s="63" customFormat="1" ht="67.5">
      <c r="A52" s="38" t="s">
        <v>67</v>
      </c>
      <c r="B52" s="78" t="s">
        <v>215</v>
      </c>
      <c r="C52" s="40" t="s">
        <v>31</v>
      </c>
      <c r="D52" s="58">
        <v>558.82</v>
      </c>
      <c r="E52" s="70"/>
      <c r="F52" s="40" t="str" cm="1">
        <f t="array" ref="F52">+numtext(E52)</f>
        <v>CERO PESOS 00/100 M.N.</v>
      </c>
      <c r="G52" s="59">
        <f t="shared" si="5"/>
        <v>0</v>
      </c>
    </row>
    <row r="53" spans="1:7" s="63" customFormat="1" ht="11.25">
      <c r="A53" s="50" t="s">
        <v>159</v>
      </c>
      <c r="B53" s="50" t="s">
        <v>160</v>
      </c>
      <c r="C53" s="51"/>
      <c r="D53" s="52"/>
      <c r="E53" s="72"/>
      <c r="F53" s="40"/>
      <c r="G53" s="55">
        <f>SUM(G54)</f>
        <v>0</v>
      </c>
    </row>
    <row r="54" spans="1:7" s="63" customFormat="1" ht="33.75">
      <c r="A54" s="38" t="s">
        <v>68</v>
      </c>
      <c r="B54" s="78" t="s">
        <v>161</v>
      </c>
      <c r="C54" s="40" t="s">
        <v>24</v>
      </c>
      <c r="D54" s="58">
        <v>1816.22</v>
      </c>
      <c r="E54" s="70"/>
      <c r="F54" s="40" t="str" cm="1">
        <f t="array" ref="F54">+numtext(E54)</f>
        <v>CERO PESOS 00/100 M.N.</v>
      </c>
      <c r="G54" s="59">
        <f>+ROUND(E54*D54,2)</f>
        <v>0</v>
      </c>
    </row>
    <row r="55" spans="1:7" s="63" customFormat="1" ht="11.25">
      <c r="A55" s="44" t="s">
        <v>33</v>
      </c>
      <c r="B55" s="77" t="s">
        <v>111</v>
      </c>
      <c r="C55" s="46"/>
      <c r="D55" s="47"/>
      <c r="E55" s="68"/>
      <c r="F55" s="48"/>
      <c r="G55" s="49">
        <f>+G56+G65+G72+G87+G96+G106</f>
        <v>0</v>
      </c>
    </row>
    <row r="56" spans="1:7" s="63" customFormat="1" ht="11.25">
      <c r="A56" s="50" t="s">
        <v>34</v>
      </c>
      <c r="B56" s="50" t="s">
        <v>112</v>
      </c>
      <c r="C56" s="51"/>
      <c r="D56" s="52"/>
      <c r="E56" s="72"/>
      <c r="F56" s="40"/>
      <c r="G56" s="55">
        <f>SUM(G57:G64)</f>
        <v>0</v>
      </c>
    </row>
    <row r="57" spans="1:7" s="63" customFormat="1" ht="236.25">
      <c r="A57" s="38" t="s">
        <v>69</v>
      </c>
      <c r="B57" s="78" t="s">
        <v>119</v>
      </c>
      <c r="C57" s="40" t="s">
        <v>28</v>
      </c>
      <c r="D57" s="58">
        <v>24</v>
      </c>
      <c r="E57" s="70"/>
      <c r="F57" s="40" t="str" cm="1">
        <f t="array" ref="F57">+numtext(E57)</f>
        <v>CERO PESOS 00/100 M.N.</v>
      </c>
      <c r="G57" s="59">
        <f t="shared" si="6" ref="G57:G64">+ROUND(E57*D57,2)</f>
        <v>0</v>
      </c>
    </row>
    <row r="58" spans="1:7" s="63" customFormat="1" ht="247.5">
      <c r="A58" s="38" t="s">
        <v>70</v>
      </c>
      <c r="B58" s="78" t="s">
        <v>120</v>
      </c>
      <c r="C58" s="40" t="s">
        <v>24</v>
      </c>
      <c r="D58" s="58">
        <v>823.20</v>
      </c>
      <c r="E58" s="70"/>
      <c r="F58" s="40" t="str" cm="1">
        <f t="array" ref="F58">+numtext(E58)</f>
        <v>CERO PESOS 00/100 M.N.</v>
      </c>
      <c r="G58" s="59">
        <f t="shared" si="6"/>
        <v>0</v>
      </c>
    </row>
    <row r="59" spans="1:7" s="63" customFormat="1" ht="180">
      <c r="A59" s="38" t="s">
        <v>71</v>
      </c>
      <c r="B59" s="78" t="s">
        <v>121</v>
      </c>
      <c r="C59" s="40" t="s">
        <v>28</v>
      </c>
      <c r="D59" s="58">
        <v>24</v>
      </c>
      <c r="E59" s="70"/>
      <c r="F59" s="40" t="str" cm="1">
        <f t="array" ref="F59">+numtext(E59)</f>
        <v>CERO PESOS 00/100 M.N.</v>
      </c>
      <c r="G59" s="59">
        <f t="shared" si="6"/>
        <v>0</v>
      </c>
    </row>
    <row r="60" spans="1:7" s="63" customFormat="1" ht="225">
      <c r="A60" s="38" t="s">
        <v>72</v>
      </c>
      <c r="B60" s="78" t="s">
        <v>122</v>
      </c>
      <c r="C60" s="40" t="s">
        <v>29</v>
      </c>
      <c r="D60" s="58">
        <v>271.66</v>
      </c>
      <c r="E60" s="70"/>
      <c r="F60" s="40" t="str" cm="1">
        <f t="array" ref="F60">+numtext(E60)</f>
        <v>CERO PESOS 00/100 M.N.</v>
      </c>
      <c r="G60" s="59">
        <f t="shared" si="6"/>
        <v>0</v>
      </c>
    </row>
    <row r="61" spans="1:7" s="63" customFormat="1" ht="146.25">
      <c r="A61" s="38" t="s">
        <v>73</v>
      </c>
      <c r="B61" s="78" t="s">
        <v>123</v>
      </c>
      <c r="C61" s="40" t="s">
        <v>29</v>
      </c>
      <c r="D61" s="58">
        <v>135.83</v>
      </c>
      <c r="E61" s="70"/>
      <c r="F61" s="40" t="str" cm="1">
        <f t="array" ref="F61">+numtext(E61)</f>
        <v>CERO PESOS 00/100 M.N.</v>
      </c>
      <c r="G61" s="59">
        <f t="shared" si="6"/>
        <v>0</v>
      </c>
    </row>
    <row r="62" spans="1:7" s="63" customFormat="1" ht="157.5">
      <c r="A62" s="38" t="s">
        <v>74</v>
      </c>
      <c r="B62" s="78" t="s">
        <v>124</v>
      </c>
      <c r="C62" s="40" t="s">
        <v>29</v>
      </c>
      <c r="D62" s="58">
        <v>1131.9</v>
      </c>
      <c r="E62" s="70"/>
      <c r="F62" s="40" t="str" cm="1">
        <f t="array" ref="F62">+numtext(E62)</f>
        <v>CERO PESOS 00/100 M.N.</v>
      </c>
      <c r="G62" s="59">
        <f t="shared" si="6"/>
        <v>0</v>
      </c>
    </row>
    <row r="63" spans="1:7" s="63" customFormat="1" ht="236.25">
      <c r="A63" s="38" t="s">
        <v>75</v>
      </c>
      <c r="B63" s="78" t="s">
        <v>125</v>
      </c>
      <c r="C63" s="40" t="s">
        <v>28</v>
      </c>
      <c r="D63" s="58">
        <v>48</v>
      </c>
      <c r="E63" s="70"/>
      <c r="F63" s="40" t="str" cm="1">
        <f t="array" ref="F63">+numtext(E63)</f>
        <v>CERO PESOS 00/100 M.N.</v>
      </c>
      <c r="G63" s="59">
        <f t="shared" si="6"/>
        <v>0</v>
      </c>
    </row>
    <row r="64" spans="1:7" s="63" customFormat="1" ht="225">
      <c r="A64" s="38" t="s">
        <v>76</v>
      </c>
      <c r="B64" s="78" t="s">
        <v>113</v>
      </c>
      <c r="C64" s="40" t="s">
        <v>28</v>
      </c>
      <c r="D64" s="58">
        <v>24</v>
      </c>
      <c r="E64" s="70"/>
      <c r="F64" s="40" t="str" cm="1">
        <f t="array" ref="F64">+numtext(E64)</f>
        <v>CERO PESOS 00/100 M.N.</v>
      </c>
      <c r="G64" s="59">
        <f t="shared" si="6"/>
        <v>0</v>
      </c>
    </row>
    <row r="65" spans="1:7" s="63" customFormat="1" ht="11.25">
      <c r="A65" s="50" t="s">
        <v>43</v>
      </c>
      <c r="B65" s="50" t="s">
        <v>114</v>
      </c>
      <c r="C65" s="51"/>
      <c r="D65" s="52"/>
      <c r="E65" s="72"/>
      <c r="F65" s="40"/>
      <c r="G65" s="55">
        <f>SUM(G66:G71)</f>
        <v>0</v>
      </c>
    </row>
    <row r="66" spans="1:7" s="63" customFormat="1" ht="202.5">
      <c r="A66" s="38" t="s">
        <v>77</v>
      </c>
      <c r="B66" s="78" t="s">
        <v>162</v>
      </c>
      <c r="C66" s="40" t="s">
        <v>30</v>
      </c>
      <c r="D66" s="58">
        <v>170.06</v>
      </c>
      <c r="E66" s="70"/>
      <c r="F66" s="40" t="str" cm="1">
        <f t="array" ref="F66">+numtext(E66)</f>
        <v>CERO PESOS 00/100 M.N.</v>
      </c>
      <c r="G66" s="59">
        <f t="shared" si="7" ref="G66:G71">+ROUND(E66*D66,2)</f>
        <v>0</v>
      </c>
    </row>
    <row r="67" spans="1:7" s="63" customFormat="1" ht="213.75">
      <c r="A67" s="38" t="s">
        <v>78</v>
      </c>
      <c r="B67" s="78" t="s">
        <v>163</v>
      </c>
      <c r="C67" s="40" t="s">
        <v>28</v>
      </c>
      <c r="D67" s="58">
        <v>48</v>
      </c>
      <c r="E67" s="70"/>
      <c r="F67" s="40" t="str" cm="1">
        <f t="array" ref="F67">+numtext(E67)</f>
        <v>CERO PESOS 00/100 M.N.</v>
      </c>
      <c r="G67" s="59">
        <f t="shared" si="7"/>
        <v>0</v>
      </c>
    </row>
    <row r="68" spans="1:7" s="63" customFormat="1" ht="213.75">
      <c r="A68" s="38" t="s">
        <v>79</v>
      </c>
      <c r="B68" s="78" t="s">
        <v>164</v>
      </c>
      <c r="C68" s="40" t="s">
        <v>28</v>
      </c>
      <c r="D68" s="58">
        <v>27</v>
      </c>
      <c r="E68" s="70"/>
      <c r="F68" s="40" t="str" cm="1">
        <f t="array" ref="F68">+numtext(E68)</f>
        <v>CERO PESOS 00/100 M.N.</v>
      </c>
      <c r="G68" s="59">
        <f t="shared" si="7"/>
        <v>0</v>
      </c>
    </row>
    <row r="69" spans="1:7" s="63" customFormat="1" ht="213.75">
      <c r="A69" s="38" t="s">
        <v>80</v>
      </c>
      <c r="B69" s="78" t="s">
        <v>165</v>
      </c>
      <c r="C69" s="40" t="s">
        <v>28</v>
      </c>
      <c r="D69" s="58">
        <v>2</v>
      </c>
      <c r="E69" s="70"/>
      <c r="F69" s="40" t="str" cm="1">
        <f t="array" ref="F69">+numtext(E69)</f>
        <v>CERO PESOS 00/100 M.N.</v>
      </c>
      <c r="G69" s="59">
        <f t="shared" si="7"/>
        <v>0</v>
      </c>
    </row>
    <row r="70" spans="1:7" s="63" customFormat="1" ht="236.25">
      <c r="A70" s="38" t="s">
        <v>81</v>
      </c>
      <c r="B70" s="78" t="s">
        <v>166</v>
      </c>
      <c r="C70" s="40" t="s">
        <v>28</v>
      </c>
      <c r="D70" s="58">
        <v>24</v>
      </c>
      <c r="E70" s="70"/>
      <c r="F70" s="40" t="str" cm="1">
        <f t="array" ref="F70">+numtext(E70)</f>
        <v>CERO PESOS 00/100 M.N.</v>
      </c>
      <c r="G70" s="59">
        <f t="shared" si="7"/>
        <v>0</v>
      </c>
    </row>
    <row r="71" spans="1:7" s="63" customFormat="1" ht="213.75">
      <c r="A71" s="38" t="s">
        <v>82</v>
      </c>
      <c r="B71" s="78" t="s">
        <v>167</v>
      </c>
      <c r="C71" s="40" t="s">
        <v>28</v>
      </c>
      <c r="D71" s="58">
        <v>24</v>
      </c>
      <c r="E71" s="70"/>
      <c r="F71" s="40" t="str" cm="1">
        <f t="array" ref="F71">+numtext(E71)</f>
        <v>CERO PESOS 00/100 M.N.</v>
      </c>
      <c r="G71" s="59">
        <f t="shared" si="7"/>
        <v>0</v>
      </c>
    </row>
    <row r="72" spans="1:7" s="63" customFormat="1" ht="11.25">
      <c r="A72" s="50" t="s">
        <v>44</v>
      </c>
      <c r="B72" s="50" t="s">
        <v>126</v>
      </c>
      <c r="C72" s="51"/>
      <c r="D72" s="52"/>
      <c r="E72" s="72"/>
      <c r="F72" s="40"/>
      <c r="G72" s="55">
        <f>SUM(G73:G86)</f>
        <v>0</v>
      </c>
    </row>
    <row r="73" spans="1:7" s="63" customFormat="1" ht="213.75">
      <c r="A73" s="38" t="s">
        <v>83</v>
      </c>
      <c r="B73" s="78" t="s">
        <v>168</v>
      </c>
      <c r="C73" s="40" t="s">
        <v>30</v>
      </c>
      <c r="D73" s="58">
        <v>30</v>
      </c>
      <c r="E73" s="70"/>
      <c r="F73" s="40" t="str" cm="1">
        <f t="array" ref="F73">+numtext(E73)</f>
        <v>CERO PESOS 00/100 M.N.</v>
      </c>
      <c r="G73" s="59">
        <f t="shared" si="8" ref="G73:G86">+ROUND(E73*D73,2)</f>
        <v>0</v>
      </c>
    </row>
    <row r="74" spans="1:7" s="63" customFormat="1" ht="213.75">
      <c r="A74" s="38" t="s">
        <v>84</v>
      </c>
      <c r="B74" s="78" t="s">
        <v>169</v>
      </c>
      <c r="C74" s="40" t="s">
        <v>30</v>
      </c>
      <c r="D74" s="58">
        <v>40.8</v>
      </c>
      <c r="E74" s="70"/>
      <c r="F74" s="40" t="str" cm="1">
        <f t="array" ref="F74">+numtext(E74)</f>
        <v>CERO PESOS 00/100 M.N.</v>
      </c>
      <c r="G74" s="59">
        <f t="shared" si="8"/>
        <v>0</v>
      </c>
    </row>
    <row r="75" spans="1:7" s="63" customFormat="1" ht="213.75">
      <c r="A75" s="38" t="s">
        <v>85</v>
      </c>
      <c r="B75" s="78" t="s">
        <v>170</v>
      </c>
      <c r="C75" s="40" t="s">
        <v>30</v>
      </c>
      <c r="D75" s="58">
        <v>30</v>
      </c>
      <c r="E75" s="70"/>
      <c r="F75" s="40" t="str" cm="1">
        <f t="array" ref="F75">+numtext(E75)</f>
        <v>CERO PESOS 00/100 M.N.</v>
      </c>
      <c r="G75" s="59">
        <f t="shared" si="8"/>
        <v>0</v>
      </c>
    </row>
    <row r="76" spans="1:7" s="63" customFormat="1" ht="213.75">
      <c r="A76" s="38" t="s">
        <v>86</v>
      </c>
      <c r="B76" s="78" t="s">
        <v>171</v>
      </c>
      <c r="C76" s="40" t="s">
        <v>30</v>
      </c>
      <c r="D76" s="58">
        <v>42</v>
      </c>
      <c r="E76" s="70"/>
      <c r="F76" s="40" t="str" cm="1">
        <f t="array" ref="F76">+numtext(E76)</f>
        <v>CERO PESOS 00/100 M.N.</v>
      </c>
      <c r="G76" s="59">
        <f t="shared" si="8"/>
        <v>0</v>
      </c>
    </row>
    <row r="77" spans="1:7" s="63" customFormat="1" ht="213.75">
      <c r="A77" s="38" t="s">
        <v>87</v>
      </c>
      <c r="B77" s="78" t="s">
        <v>172</v>
      </c>
      <c r="C77" s="40" t="s">
        <v>28</v>
      </c>
      <c r="D77" s="58">
        <v>2</v>
      </c>
      <c r="E77" s="70"/>
      <c r="F77" s="40" t="str" cm="1">
        <f t="array" ref="F77">+numtext(E77)</f>
        <v>CERO PESOS 00/100 M.N.</v>
      </c>
      <c r="G77" s="59">
        <f t="shared" si="8"/>
        <v>0</v>
      </c>
    </row>
    <row r="78" spans="1:7" s="63" customFormat="1" ht="213.75">
      <c r="A78" s="38" t="s">
        <v>88</v>
      </c>
      <c r="B78" s="78" t="s">
        <v>173</v>
      </c>
      <c r="C78" s="40" t="s">
        <v>28</v>
      </c>
      <c r="D78" s="58">
        <v>2</v>
      </c>
      <c r="E78" s="70"/>
      <c r="F78" s="40" t="str" cm="1">
        <f t="array" ref="F78">+numtext(E78)</f>
        <v>CERO PESOS 00/100 M.N.</v>
      </c>
      <c r="G78" s="59">
        <f t="shared" si="8"/>
        <v>0</v>
      </c>
    </row>
    <row r="79" spans="1:7" s="63" customFormat="1" ht="213.75">
      <c r="A79" s="38" t="s">
        <v>89</v>
      </c>
      <c r="B79" s="78" t="s">
        <v>174</v>
      </c>
      <c r="C79" s="40" t="s">
        <v>28</v>
      </c>
      <c r="D79" s="58">
        <v>24</v>
      </c>
      <c r="E79" s="70"/>
      <c r="F79" s="40" t="str" cm="1">
        <f t="array" ref="F79">+numtext(E79)</f>
        <v>CERO PESOS 00/100 M.N.</v>
      </c>
      <c r="G79" s="59">
        <f t="shared" si="8"/>
        <v>0</v>
      </c>
    </row>
    <row r="80" spans="1:7" s="63" customFormat="1" ht="213.75">
      <c r="A80" s="38" t="s">
        <v>90</v>
      </c>
      <c r="B80" s="78" t="s">
        <v>175</v>
      </c>
      <c r="C80" s="40" t="s">
        <v>28</v>
      </c>
      <c r="D80" s="58">
        <v>2</v>
      </c>
      <c r="E80" s="70"/>
      <c r="F80" s="40" t="str" cm="1">
        <f t="array" ref="F80">+numtext(E80)</f>
        <v>CERO PESOS 00/100 M.N.</v>
      </c>
      <c r="G80" s="59">
        <f t="shared" si="8"/>
        <v>0</v>
      </c>
    </row>
    <row r="81" spans="1:7" s="63" customFormat="1" ht="213.75">
      <c r="A81" s="38" t="s">
        <v>91</v>
      </c>
      <c r="B81" s="78" t="s">
        <v>176</v>
      </c>
      <c r="C81" s="40" t="s">
        <v>28</v>
      </c>
      <c r="D81" s="58">
        <v>24</v>
      </c>
      <c r="E81" s="70"/>
      <c r="F81" s="40" t="str" cm="1">
        <f t="array" ref="F81">+numtext(E81)</f>
        <v>CERO PESOS 00/100 M.N.</v>
      </c>
      <c r="G81" s="59">
        <f t="shared" si="8"/>
        <v>0</v>
      </c>
    </row>
    <row r="82" spans="1:7" s="63" customFormat="1" ht="292.5">
      <c r="A82" s="38" t="s">
        <v>92</v>
      </c>
      <c r="B82" s="78" t="s">
        <v>177</v>
      </c>
      <c r="C82" s="40" t="s">
        <v>28</v>
      </c>
      <c r="D82" s="58">
        <v>24</v>
      </c>
      <c r="E82" s="70"/>
      <c r="F82" s="40" t="str" cm="1">
        <f t="array" ref="F82">+numtext(E82)</f>
        <v>CERO PESOS 00/100 M.N.</v>
      </c>
      <c r="G82" s="59">
        <f t="shared" si="8"/>
        <v>0</v>
      </c>
    </row>
    <row r="83" spans="1:7" s="63" customFormat="1" ht="236.25">
      <c r="A83" s="38" t="s">
        <v>93</v>
      </c>
      <c r="B83" s="78" t="s">
        <v>178</v>
      </c>
      <c r="C83" s="40" t="s">
        <v>28</v>
      </c>
      <c r="D83" s="58">
        <v>24</v>
      </c>
      <c r="E83" s="70"/>
      <c r="F83" s="40" t="str" cm="1">
        <f t="array" ref="F83">+numtext(E83)</f>
        <v>CERO PESOS 00/100 M.N.</v>
      </c>
      <c r="G83" s="59">
        <f t="shared" si="8"/>
        <v>0</v>
      </c>
    </row>
    <row r="84" spans="1:7" s="63" customFormat="1" ht="213.75">
      <c r="A84" s="38" t="s">
        <v>94</v>
      </c>
      <c r="B84" s="78" t="s">
        <v>179</v>
      </c>
      <c r="C84" s="40" t="s">
        <v>28</v>
      </c>
      <c r="D84" s="58">
        <v>48</v>
      </c>
      <c r="E84" s="70"/>
      <c r="F84" s="40" t="str" cm="1">
        <f t="array" ref="F84">+numtext(E84)</f>
        <v>CERO PESOS 00/100 M.N.</v>
      </c>
      <c r="G84" s="59">
        <f t="shared" si="8"/>
        <v>0</v>
      </c>
    </row>
    <row r="85" spans="1:7" s="63" customFormat="1" ht="213.75">
      <c r="A85" s="38" t="s">
        <v>95</v>
      </c>
      <c r="B85" s="78" t="s">
        <v>180</v>
      </c>
      <c r="C85" s="40" t="s">
        <v>30</v>
      </c>
      <c r="D85" s="58">
        <v>66.72</v>
      </c>
      <c r="E85" s="70"/>
      <c r="F85" s="40" t="str" cm="1">
        <f t="array" ref="F85">+numtext(E85)</f>
        <v>CERO PESOS 00/100 M.N.</v>
      </c>
      <c r="G85" s="59">
        <f t="shared" si="8"/>
        <v>0</v>
      </c>
    </row>
    <row r="86" spans="1:7" s="63" customFormat="1" ht="213.75">
      <c r="A86" s="38" t="s">
        <v>96</v>
      </c>
      <c r="B86" s="78" t="s">
        <v>181</v>
      </c>
      <c r="C86" s="40" t="s">
        <v>28</v>
      </c>
      <c r="D86" s="58">
        <v>24</v>
      </c>
      <c r="E86" s="70"/>
      <c r="F86" s="40" t="str" cm="1">
        <f t="array" ref="F86">+numtext(E86)</f>
        <v>CERO PESOS 00/100 M.N.</v>
      </c>
      <c r="G86" s="59">
        <f t="shared" si="8"/>
        <v>0</v>
      </c>
    </row>
    <row r="87" spans="1:7" s="63" customFormat="1" ht="11.25">
      <c r="A87" s="50" t="s">
        <v>45</v>
      </c>
      <c r="B87" s="50" t="s">
        <v>127</v>
      </c>
      <c r="C87" s="51"/>
      <c r="D87" s="52"/>
      <c r="E87" s="72"/>
      <c r="F87" s="40"/>
      <c r="G87" s="55">
        <f>SUM(G88:G95)</f>
        <v>0</v>
      </c>
    </row>
    <row r="88" spans="1:7" s="63" customFormat="1" ht="213.75">
      <c r="A88" s="38" t="s">
        <v>97</v>
      </c>
      <c r="B88" s="78" t="s">
        <v>169</v>
      </c>
      <c r="C88" s="40" t="s">
        <v>30</v>
      </c>
      <c r="D88" s="58">
        <v>169</v>
      </c>
      <c r="E88" s="70"/>
      <c r="F88" s="40" t="str" cm="1">
        <f t="array" ref="F88">+numtext(E88)</f>
        <v>CERO PESOS 00/100 M.N.</v>
      </c>
      <c r="G88" s="59">
        <f t="shared" si="9" ref="G88:G95">+ROUND(E88*D88,2)</f>
        <v>0</v>
      </c>
    </row>
    <row r="89" spans="1:7" s="63" customFormat="1" ht="213.75">
      <c r="A89" s="38" t="s">
        <v>98</v>
      </c>
      <c r="B89" s="78" t="s">
        <v>182</v>
      </c>
      <c r="C89" s="40" t="s">
        <v>28</v>
      </c>
      <c r="D89" s="58">
        <v>2</v>
      </c>
      <c r="E89" s="70"/>
      <c r="F89" s="40" t="str" cm="1">
        <f t="array" ref="F89">+numtext(E89)</f>
        <v>CERO PESOS 00/100 M.N.</v>
      </c>
      <c r="G89" s="59">
        <f t="shared" si="9"/>
        <v>0</v>
      </c>
    </row>
    <row r="90" spans="1:7" s="63" customFormat="1" ht="202.5">
      <c r="A90" s="38" t="s">
        <v>99</v>
      </c>
      <c r="B90" s="78" t="s">
        <v>183</v>
      </c>
      <c r="C90" s="40" t="s">
        <v>28</v>
      </c>
      <c r="D90" s="58">
        <v>1</v>
      </c>
      <c r="E90" s="70"/>
      <c r="F90" s="40" t="str" cm="1">
        <f t="array" ref="F90">+numtext(E90)</f>
        <v>CERO PESOS 00/100 M.N.</v>
      </c>
      <c r="G90" s="59">
        <f t="shared" si="9"/>
        <v>0</v>
      </c>
    </row>
    <row r="91" spans="1:7" s="63" customFormat="1" ht="213.75">
      <c r="A91" s="38" t="s">
        <v>100</v>
      </c>
      <c r="B91" s="78" t="s">
        <v>175</v>
      </c>
      <c r="C91" s="40" t="s">
        <v>28</v>
      </c>
      <c r="D91" s="58">
        <v>2</v>
      </c>
      <c r="E91" s="70"/>
      <c r="F91" s="40" t="str" cm="1">
        <f t="array" ref="F91">+numtext(E91)</f>
        <v>CERO PESOS 00/100 M.N.</v>
      </c>
      <c r="G91" s="59">
        <f t="shared" si="9"/>
        <v>0</v>
      </c>
    </row>
    <row r="92" spans="1:7" s="63" customFormat="1" ht="213.75">
      <c r="A92" s="38" t="s">
        <v>101</v>
      </c>
      <c r="B92" s="78" t="s">
        <v>184</v>
      </c>
      <c r="C92" s="40" t="s">
        <v>28</v>
      </c>
      <c r="D92" s="58">
        <v>48</v>
      </c>
      <c r="E92" s="70"/>
      <c r="F92" s="40" t="str" cm="1">
        <f t="array" ref="F92">+numtext(E92)</f>
        <v>CERO PESOS 00/100 M.N.</v>
      </c>
      <c r="G92" s="59">
        <f t="shared" si="9"/>
        <v>0</v>
      </c>
    </row>
    <row r="93" spans="1:7" s="63" customFormat="1" ht="213.75">
      <c r="A93" s="38" t="s">
        <v>102</v>
      </c>
      <c r="B93" s="78" t="s">
        <v>185</v>
      </c>
      <c r="C93" s="40" t="s">
        <v>28</v>
      </c>
      <c r="D93" s="58">
        <v>24</v>
      </c>
      <c r="E93" s="70"/>
      <c r="F93" s="40" t="str" cm="1">
        <f t="array" ref="F93">+numtext(E93)</f>
        <v>CERO PESOS 00/100 M.N.</v>
      </c>
      <c r="G93" s="59">
        <f t="shared" si="9"/>
        <v>0</v>
      </c>
    </row>
    <row r="94" spans="1:7" s="63" customFormat="1" ht="315">
      <c r="A94" s="38" t="s">
        <v>103</v>
      </c>
      <c r="B94" s="78" t="s">
        <v>186</v>
      </c>
      <c r="C94" s="40" t="s">
        <v>28</v>
      </c>
      <c r="D94" s="58">
        <v>24</v>
      </c>
      <c r="E94" s="70"/>
      <c r="F94" s="40" t="str" cm="1">
        <f t="array" ref="F94">+numtext(E94)</f>
        <v>CERO PESOS 00/100 M.N.</v>
      </c>
      <c r="G94" s="59">
        <f t="shared" si="9"/>
        <v>0</v>
      </c>
    </row>
    <row r="95" spans="1:7" s="63" customFormat="1" ht="236.25">
      <c r="A95" s="38" t="s">
        <v>104</v>
      </c>
      <c r="B95" s="78" t="s">
        <v>187</v>
      </c>
      <c r="C95" s="40" t="s">
        <v>28</v>
      </c>
      <c r="D95" s="58">
        <v>24</v>
      </c>
      <c r="E95" s="70"/>
      <c r="F95" s="40" t="str" cm="1">
        <f t="array" ref="F95">+numtext(E95)</f>
        <v>CERO PESOS 00/100 M.N.</v>
      </c>
      <c r="G95" s="59">
        <f t="shared" si="9"/>
        <v>0</v>
      </c>
    </row>
    <row r="96" spans="1:7" s="63" customFormat="1" ht="11.25">
      <c r="A96" s="50" t="s">
        <v>116</v>
      </c>
      <c r="B96" s="50" t="s">
        <v>128</v>
      </c>
      <c r="C96" s="51"/>
      <c r="D96" s="52"/>
      <c r="E96" s="72"/>
      <c r="F96" s="40"/>
      <c r="G96" s="55">
        <f>SUM(G97:G105)</f>
        <v>0</v>
      </c>
    </row>
    <row r="97" spans="1:7" s="63" customFormat="1" ht="213.75">
      <c r="A97" s="38" t="s">
        <v>105</v>
      </c>
      <c r="B97" s="78" t="s">
        <v>188</v>
      </c>
      <c r="C97" s="40" t="s">
        <v>30</v>
      </c>
      <c r="D97" s="58">
        <v>262</v>
      </c>
      <c r="E97" s="70"/>
      <c r="F97" s="40" t="str" cm="1">
        <f t="array" ref="F97">+numtext(E97)</f>
        <v>CERO PESOS 00/100 M.N.</v>
      </c>
      <c r="G97" s="59">
        <f t="shared" si="10" ref="G97:G105">+ROUND(E97*D97,2)</f>
        <v>0</v>
      </c>
    </row>
    <row r="98" spans="1:7" s="63" customFormat="1" ht="213.75">
      <c r="A98" s="38" t="s">
        <v>106</v>
      </c>
      <c r="B98" s="78" t="s">
        <v>189</v>
      </c>
      <c r="C98" s="40" t="s">
        <v>28</v>
      </c>
      <c r="D98" s="58">
        <v>53</v>
      </c>
      <c r="E98" s="70"/>
      <c r="F98" s="40" t="str" cm="1">
        <f t="array" ref="F98">+numtext(E98)</f>
        <v>CERO PESOS 00/100 M.N.</v>
      </c>
      <c r="G98" s="59">
        <f t="shared" si="10"/>
        <v>0</v>
      </c>
    </row>
    <row r="99" spans="1:7" s="63" customFormat="1" ht="202.5">
      <c r="A99" s="38" t="s">
        <v>107</v>
      </c>
      <c r="B99" s="78" t="s">
        <v>190</v>
      </c>
      <c r="C99" s="40" t="s">
        <v>28</v>
      </c>
      <c r="D99" s="58">
        <v>2</v>
      </c>
      <c r="E99" s="70"/>
      <c r="F99" s="40" t="str" cm="1">
        <f t="array" ref="F99">+numtext(E99)</f>
        <v>CERO PESOS 00/100 M.N.</v>
      </c>
      <c r="G99" s="59">
        <f t="shared" si="10"/>
        <v>0</v>
      </c>
    </row>
    <row r="100" spans="1:7" s="63" customFormat="1" ht="213.75">
      <c r="A100" s="38" t="s">
        <v>199</v>
      </c>
      <c r="B100" s="78" t="s">
        <v>191</v>
      </c>
      <c r="C100" s="40" t="s">
        <v>28</v>
      </c>
      <c r="D100" s="58">
        <v>2</v>
      </c>
      <c r="E100" s="70"/>
      <c r="F100" s="40" t="str" cm="1">
        <f t="array" ref="F100">+numtext(E100)</f>
        <v>CERO PESOS 00/100 M.N.</v>
      </c>
      <c r="G100" s="59">
        <f t="shared" si="10"/>
        <v>0</v>
      </c>
    </row>
    <row r="101" spans="1:7" s="63" customFormat="1" ht="292.5">
      <c r="A101" s="38" t="s">
        <v>200</v>
      </c>
      <c r="B101" s="78" t="s">
        <v>192</v>
      </c>
      <c r="C101" s="40" t="s">
        <v>28</v>
      </c>
      <c r="D101" s="58">
        <v>24</v>
      </c>
      <c r="E101" s="70"/>
      <c r="F101" s="40" t="str" cm="1">
        <f t="array" ref="F101">+numtext(E101)</f>
        <v>CERO PESOS 00/100 M.N.</v>
      </c>
      <c r="G101" s="59">
        <f t="shared" si="10"/>
        <v>0</v>
      </c>
    </row>
    <row r="102" spans="1:7" s="63" customFormat="1" ht="236.25">
      <c r="A102" s="38" t="s">
        <v>201</v>
      </c>
      <c r="B102" s="78" t="s">
        <v>193</v>
      </c>
      <c r="C102" s="40" t="s">
        <v>28</v>
      </c>
      <c r="D102" s="58">
        <v>24</v>
      </c>
      <c r="E102" s="70"/>
      <c r="F102" s="40" t="str" cm="1">
        <f t="array" ref="F102">+numtext(E102)</f>
        <v>CERO PESOS 00/100 M.N.</v>
      </c>
      <c r="G102" s="59">
        <f t="shared" si="10"/>
        <v>0</v>
      </c>
    </row>
    <row r="103" spans="1:7" s="63" customFormat="1" ht="213.75">
      <c r="A103" s="38" t="s">
        <v>202</v>
      </c>
      <c r="B103" s="78" t="s">
        <v>194</v>
      </c>
      <c r="C103" s="40" t="s">
        <v>28</v>
      </c>
      <c r="D103" s="58">
        <v>48</v>
      </c>
      <c r="E103" s="70"/>
      <c r="F103" s="40" t="str" cm="1">
        <f t="array" ref="F103">+numtext(E103)</f>
        <v>CERO PESOS 00/100 M.N.</v>
      </c>
      <c r="G103" s="59">
        <f t="shared" si="10"/>
        <v>0</v>
      </c>
    </row>
    <row r="104" spans="1:7" s="63" customFormat="1" ht="213.75">
      <c r="A104" s="38" t="s">
        <v>203</v>
      </c>
      <c r="B104" s="78" t="s">
        <v>195</v>
      </c>
      <c r="C104" s="40" t="s">
        <v>28</v>
      </c>
      <c r="D104" s="58">
        <v>24</v>
      </c>
      <c r="E104" s="70"/>
      <c r="F104" s="40" t="str" cm="1">
        <f t="array" ref="F104">+numtext(E104)</f>
        <v>CERO PESOS 00/100 M.N.</v>
      </c>
      <c r="G104" s="59">
        <f t="shared" si="10"/>
        <v>0</v>
      </c>
    </row>
    <row r="105" spans="1:7" s="63" customFormat="1" ht="247.5">
      <c r="A105" s="38" t="s">
        <v>204</v>
      </c>
      <c r="B105" s="78" t="s">
        <v>196</v>
      </c>
      <c r="C105" s="40" t="s">
        <v>115</v>
      </c>
      <c r="D105" s="58">
        <v>24</v>
      </c>
      <c r="E105" s="70"/>
      <c r="F105" s="40" t="str" cm="1">
        <f t="array" ref="F105">+numtext(E105)</f>
        <v>CERO PESOS 00/100 M.N.</v>
      </c>
      <c r="G105" s="59">
        <f t="shared" si="10"/>
        <v>0</v>
      </c>
    </row>
    <row r="106" spans="1:7" s="63" customFormat="1" ht="11.25">
      <c r="A106" s="50" t="s">
        <v>117</v>
      </c>
      <c r="B106" s="50" t="s">
        <v>129</v>
      </c>
      <c r="C106" s="51"/>
      <c r="D106" s="52"/>
      <c r="E106" s="72"/>
      <c r="F106" s="40"/>
      <c r="G106" s="55">
        <f>SUM(G107:G116)</f>
        <v>0</v>
      </c>
    </row>
    <row r="107" spans="1:7" s="63" customFormat="1" ht="213.75">
      <c r="A107" s="38" t="s">
        <v>205</v>
      </c>
      <c r="B107" s="78" t="s">
        <v>169</v>
      </c>
      <c r="C107" s="40" t="s">
        <v>30</v>
      </c>
      <c r="D107" s="58">
        <v>200.96</v>
      </c>
      <c r="E107" s="70"/>
      <c r="F107" s="40" t="str" cm="1">
        <f t="array" ref="F107">+numtext(E107)</f>
        <v>CERO PESOS 00/100 M.N.</v>
      </c>
      <c r="G107" s="59">
        <f t="shared" si="11" ref="G107:G116">+ROUND(E107*D107,2)</f>
        <v>0</v>
      </c>
    </row>
    <row r="108" spans="1:7" s="63" customFormat="1" ht="213.75">
      <c r="A108" s="38" t="s">
        <v>206</v>
      </c>
      <c r="B108" s="78" t="s">
        <v>182</v>
      </c>
      <c r="C108" s="40" t="s">
        <v>28</v>
      </c>
      <c r="D108" s="58">
        <v>3</v>
      </c>
      <c r="E108" s="70"/>
      <c r="F108" s="40" t="str" cm="1">
        <f t="array" ref="F108">+numtext(E108)</f>
        <v>CERO PESOS 00/100 M.N.</v>
      </c>
      <c r="G108" s="59">
        <f t="shared" si="11"/>
        <v>0</v>
      </c>
    </row>
    <row r="109" spans="1:7" s="63" customFormat="1" ht="202.5">
      <c r="A109" s="38" t="s">
        <v>207</v>
      </c>
      <c r="B109" s="78" t="s">
        <v>183</v>
      </c>
      <c r="C109" s="40" t="s">
        <v>28</v>
      </c>
      <c r="D109" s="58">
        <v>1</v>
      </c>
      <c r="E109" s="70"/>
      <c r="F109" s="40" t="str" cm="1">
        <f t="array" ref="F109">+numtext(E109)</f>
        <v>CERO PESOS 00/100 M.N.</v>
      </c>
      <c r="G109" s="59">
        <f t="shared" si="11"/>
        <v>0</v>
      </c>
    </row>
    <row r="110" spans="1:7" s="63" customFormat="1" ht="213.75">
      <c r="A110" s="38" t="s">
        <v>208</v>
      </c>
      <c r="B110" s="78" t="s">
        <v>184</v>
      </c>
      <c r="C110" s="40" t="s">
        <v>28</v>
      </c>
      <c r="D110" s="58">
        <v>48</v>
      </c>
      <c r="E110" s="70"/>
      <c r="F110" s="40" t="str" cm="1">
        <f t="array" ref="F110">+numtext(E110)</f>
        <v>CERO PESOS 00/100 M.N.</v>
      </c>
      <c r="G110" s="59">
        <f t="shared" si="11"/>
        <v>0</v>
      </c>
    </row>
    <row r="111" spans="1:7" s="63" customFormat="1" ht="213.75">
      <c r="A111" s="38" t="s">
        <v>209</v>
      </c>
      <c r="B111" s="78" t="s">
        <v>175</v>
      </c>
      <c r="C111" s="40" t="s">
        <v>28</v>
      </c>
      <c r="D111" s="58">
        <v>2</v>
      </c>
      <c r="E111" s="70"/>
      <c r="F111" s="40" t="str" cm="1">
        <f t="array" ref="F111">+numtext(E111)</f>
        <v>CERO PESOS 00/100 M.N.</v>
      </c>
      <c r="G111" s="59">
        <f t="shared" si="11"/>
        <v>0</v>
      </c>
    </row>
    <row r="112" spans="1:7" s="63" customFormat="1" ht="315">
      <c r="A112" s="38" t="s">
        <v>210</v>
      </c>
      <c r="B112" s="78" t="s">
        <v>186</v>
      </c>
      <c r="C112" s="40" t="s">
        <v>28</v>
      </c>
      <c r="D112" s="58">
        <v>24</v>
      </c>
      <c r="E112" s="70"/>
      <c r="F112" s="40" t="str" cm="1">
        <f t="array" ref="F112">+numtext(E112)</f>
        <v>CERO PESOS 00/100 M.N.</v>
      </c>
      <c r="G112" s="59">
        <f t="shared" si="11"/>
        <v>0</v>
      </c>
    </row>
    <row r="113" spans="1:7" s="63" customFormat="1" ht="236.25">
      <c r="A113" s="38" t="s">
        <v>211</v>
      </c>
      <c r="B113" s="78" t="s">
        <v>187</v>
      </c>
      <c r="C113" s="40" t="s">
        <v>28</v>
      </c>
      <c r="D113" s="58">
        <v>24</v>
      </c>
      <c r="E113" s="70"/>
      <c r="F113" s="40" t="str" cm="1">
        <f t="array" ref="F113">+numtext(E113)</f>
        <v>CERO PESOS 00/100 M.N.</v>
      </c>
      <c r="G113" s="59">
        <f t="shared" si="11"/>
        <v>0</v>
      </c>
    </row>
    <row r="114" spans="1:7" s="63" customFormat="1" ht="146.25">
      <c r="A114" s="38" t="s">
        <v>212</v>
      </c>
      <c r="B114" s="78" t="s">
        <v>197</v>
      </c>
      <c r="C114" s="40" t="s">
        <v>31</v>
      </c>
      <c r="D114" s="58">
        <v>14421</v>
      </c>
      <c r="E114" s="70"/>
      <c r="F114" s="40" t="str" cm="1">
        <f t="array" ref="F114">+numtext(E114)</f>
        <v>CERO PESOS 00/100 M.N.</v>
      </c>
      <c r="G114" s="59">
        <f t="shared" si="11"/>
        <v>0</v>
      </c>
    </row>
    <row r="115" spans="1:7" s="63" customFormat="1" ht="146.25">
      <c r="A115" s="38" t="s">
        <v>213</v>
      </c>
      <c r="B115" s="78" t="s">
        <v>198</v>
      </c>
      <c r="C115" s="40" t="s">
        <v>31</v>
      </c>
      <c r="D115" s="58">
        <v>3417</v>
      </c>
      <c r="E115" s="70"/>
      <c r="F115" s="40" t="str" cm="1">
        <f t="array" ref="F115">+numtext(E115)</f>
        <v>CERO PESOS 00/100 M.N.</v>
      </c>
      <c r="G115" s="59">
        <f t="shared" si="11"/>
        <v>0</v>
      </c>
    </row>
    <row r="116" spans="1:7" s="63" customFormat="1" ht="67.5">
      <c r="A116" s="38" t="s">
        <v>214</v>
      </c>
      <c r="B116" s="78" t="s">
        <v>130</v>
      </c>
      <c r="C116" s="40" t="s">
        <v>24</v>
      </c>
      <c r="D116" s="58">
        <v>241</v>
      </c>
      <c r="E116" s="70"/>
      <c r="F116" s="40" t="str" cm="1">
        <f t="array" ref="F116">+numtext(E116)</f>
        <v>CERO PESOS 00/100 M.N.</v>
      </c>
      <c r="G116" s="59">
        <f t="shared" si="11"/>
        <v>0</v>
      </c>
    </row>
    <row r="117" spans="1:7" s="63" customFormat="1" ht="12.95" customHeight="1">
      <c r="A117" s="56"/>
      <c r="B117" s="56"/>
      <c r="C117" s="56"/>
      <c r="D117" s="57"/>
      <c r="E117" s="56"/>
      <c r="F117" s="56"/>
      <c r="G117" s="56"/>
    </row>
    <row r="118" spans="1:7" ht="15">
      <c r="A118" s="60"/>
      <c r="B118" s="61" t="s">
        <v>23</v>
      </c>
      <c r="C118" s="61"/>
      <c r="D118" s="62"/>
      <c r="E118" s="60"/>
      <c r="F118" s="60"/>
      <c r="G118" s="60">
        <f>D118*E118</f>
        <v>0</v>
      </c>
    </row>
    <row r="119" spans="1:7" ht="33.75">
      <c r="A119" s="56"/>
      <c r="B119" s="74" t="str">
        <f>+B17</f>
        <v xml:space="preserve">Construcción y equipamiento del tanque para el sistema de filtración con carbón activado para la ampliación de la planta potabilizadora número 1 "PP1 Miravalle", en el municipio de Guadalajara, Jalisco. </v>
      </c>
      <c r="C119" s="56"/>
      <c r="D119" s="57"/>
      <c r="E119" s="56"/>
      <c r="F119" s="56"/>
      <c r="G119" s="76">
        <f>+G17</f>
        <v>0</v>
      </c>
    </row>
    <row r="120" spans="1:7" ht="15">
      <c r="A120" s="50"/>
      <c r="B120" s="50"/>
      <c r="C120" s="51"/>
      <c r="D120" s="52"/>
      <c r="E120" s="53"/>
      <c r="F120" s="54"/>
      <c r="G120" s="55"/>
    </row>
    <row r="121" spans="1:7" ht="15">
      <c r="A121" s="44" t="s">
        <v>14</v>
      </c>
      <c r="B121" s="45" t="str">
        <f t="shared" si="12" ref="B121:B136">+VLOOKUP($A121,$A$17:$G$117,2,0)</f>
        <v>CONSTRUCCIÓN DE TANQUE PARA SISTEMA DE FILTRACIÓN</v>
      </c>
      <c r="C121" s="56"/>
      <c r="D121" s="57"/>
      <c r="E121" s="56"/>
      <c r="F121" s="56"/>
      <c r="G121" s="73">
        <f t="shared" si="13" ref="G121:G136">+VLOOKUP($A121,$A$17:$G$117,7,0)</f>
        <v>0</v>
      </c>
    </row>
    <row r="122" spans="1:7" ht="15">
      <c r="A122" s="50" t="s">
        <v>15</v>
      </c>
      <c r="B122" s="50" t="str">
        <f t="shared" si="12"/>
        <v>PRELIMINARES</v>
      </c>
      <c r="C122" s="51"/>
      <c r="D122" s="52"/>
      <c r="E122" s="53"/>
      <c r="F122" s="54"/>
      <c r="G122" s="55">
        <f t="shared" si="13"/>
        <v>0</v>
      </c>
    </row>
    <row r="123" spans="1:7" ht="15">
      <c r="A123" s="50" t="s">
        <v>32</v>
      </c>
      <c r="B123" s="50" t="str">
        <f t="shared" si="12"/>
        <v>LOSA DE CONCRETO EN PISO</v>
      </c>
      <c r="C123" s="51"/>
      <c r="D123" s="52"/>
      <c r="E123" s="53"/>
      <c r="F123" s="54"/>
      <c r="G123" s="55">
        <f t="shared" si="13"/>
        <v>0</v>
      </c>
    </row>
    <row r="124" spans="1:7" ht="15">
      <c r="A124" s="50" t="s">
        <v>41</v>
      </c>
      <c r="B124" s="50" t="str">
        <f t="shared" si="12"/>
        <v>MURO DE CONCRETO</v>
      </c>
      <c r="C124" s="51"/>
      <c r="D124" s="52"/>
      <c r="E124" s="53"/>
      <c r="F124" s="54"/>
      <c r="G124" s="55">
        <f t="shared" si="13"/>
        <v>0</v>
      </c>
    </row>
    <row r="125" spans="1:7" ht="15">
      <c r="A125" s="50" t="s">
        <v>42</v>
      </c>
      <c r="B125" s="50" t="str">
        <f t="shared" si="12"/>
        <v>LOSA DE CONCRETO INTERMEDIA Y/O DE TECHO</v>
      </c>
      <c r="C125" s="51"/>
      <c r="D125" s="52"/>
      <c r="E125" s="53"/>
      <c r="F125" s="54"/>
      <c r="G125" s="55">
        <f t="shared" si="13"/>
        <v>0</v>
      </c>
    </row>
    <row r="126" spans="1:7" ht="15">
      <c r="A126" s="50" t="s">
        <v>147</v>
      </c>
      <c r="B126" s="50" t="str">
        <f t="shared" si="12"/>
        <v>PIEZAS DE EMPOTRAMIENTO</v>
      </c>
      <c r="C126" s="51"/>
      <c r="D126" s="52"/>
      <c r="E126" s="53"/>
      <c r="F126" s="54"/>
      <c r="G126" s="55">
        <f t="shared" si="13"/>
        <v>0</v>
      </c>
    </row>
    <row r="127" spans="1:7" ht="15">
      <c r="A127" s="50" t="s">
        <v>150</v>
      </c>
      <c r="B127" s="50" t="str">
        <f t="shared" si="12"/>
        <v>REJILLA IRVING</v>
      </c>
      <c r="C127" s="51"/>
      <c r="D127" s="52"/>
      <c r="E127" s="53"/>
      <c r="F127" s="54"/>
      <c r="G127" s="55">
        <f t="shared" si="13"/>
        <v>0</v>
      </c>
    </row>
    <row r="128" spans="1:7" ht="15">
      <c r="A128" s="50" t="s">
        <v>156</v>
      </c>
      <c r="B128" s="50" t="str">
        <f t="shared" si="12"/>
        <v>ESCALERA DE CONCRETO</v>
      </c>
      <c r="C128" s="51"/>
      <c r="D128" s="52"/>
      <c r="E128" s="53"/>
      <c r="F128" s="54"/>
      <c r="G128" s="55">
        <f t="shared" si="13"/>
        <v>0</v>
      </c>
    </row>
    <row r="129" spans="1:7" ht="15">
      <c r="A129" s="50" t="s">
        <v>159</v>
      </c>
      <c r="B129" s="50" t="str">
        <f t="shared" si="12"/>
        <v>LIMPIEZA</v>
      </c>
      <c r="C129" s="51"/>
      <c r="D129" s="52"/>
      <c r="E129" s="53"/>
      <c r="F129" s="54"/>
      <c r="G129" s="55">
        <f t="shared" si="13"/>
        <v>0</v>
      </c>
    </row>
    <row r="130" spans="1:7" ht="15">
      <c r="A130" s="44" t="s">
        <v>33</v>
      </c>
      <c r="B130" s="45" t="str">
        <f t="shared" si="12"/>
        <v>EQUIPAMIENTO Y OBRA MECÁNICA FILTRACIÓN CARBÓN ACTIVADO</v>
      </c>
      <c r="C130" s="56"/>
      <c r="D130" s="57"/>
      <c r="E130" s="56"/>
      <c r="F130" s="56"/>
      <c r="G130" s="73">
        <f t="shared" si="13"/>
        <v>0</v>
      </c>
    </row>
    <row r="131" spans="1:7" ht="15">
      <c r="A131" s="50" t="s">
        <v>34</v>
      </c>
      <c r="B131" s="50" t="str">
        <f t="shared" si="12"/>
        <v>FILTRACIÓN CARBÓN ACTIVADO</v>
      </c>
      <c r="C131" s="51"/>
      <c r="D131" s="52"/>
      <c r="E131" s="53"/>
      <c r="F131" s="54"/>
      <c r="G131" s="55">
        <f t="shared" si="13"/>
        <v>0</v>
      </c>
    </row>
    <row r="132" spans="1:7" ht="15">
      <c r="A132" s="50" t="s">
        <v>43</v>
      </c>
      <c r="B132" s="50" t="str">
        <f t="shared" si="12"/>
        <v>DESFOGUE DE FILTROS</v>
      </c>
      <c r="C132" s="51"/>
      <c r="D132" s="52"/>
      <c r="E132" s="53"/>
      <c r="F132" s="54"/>
      <c r="G132" s="55">
        <f t="shared" si="13"/>
        <v>0</v>
      </c>
    </row>
    <row r="133" spans="1:7" ht="15">
      <c r="A133" s="50" t="s">
        <v>44</v>
      </c>
      <c r="B133" s="50" t="str">
        <f t="shared" si="12"/>
        <v>LÍNEA AGUA FILTRADA</v>
      </c>
      <c r="C133" s="51"/>
      <c r="D133" s="52"/>
      <c r="E133" s="53"/>
      <c r="F133" s="54"/>
      <c r="G133" s="55">
        <f t="shared" si="13"/>
        <v>0</v>
      </c>
    </row>
    <row r="134" spans="1:7" ht="15">
      <c r="A134" s="50" t="s">
        <v>45</v>
      </c>
      <c r="B134" s="50" t="str">
        <f t="shared" si="12"/>
        <v>LÍNEA AGUA RECUPERADA</v>
      </c>
      <c r="C134" s="51"/>
      <c r="D134" s="52"/>
      <c r="E134" s="53"/>
      <c r="F134" s="54"/>
      <c r="G134" s="55">
        <f t="shared" si="13"/>
        <v>0</v>
      </c>
    </row>
    <row r="135" spans="1:7" ht="15">
      <c r="A135" s="50" t="s">
        <v>116</v>
      </c>
      <c r="B135" s="50" t="str">
        <f t="shared" si="12"/>
        <v>LÍNEA AIRE</v>
      </c>
      <c r="C135" s="51"/>
      <c r="D135" s="52"/>
      <c r="E135" s="53"/>
      <c r="F135" s="54"/>
      <c r="G135" s="55">
        <f t="shared" si="13"/>
        <v>0</v>
      </c>
    </row>
    <row r="136" spans="1:7" ht="15">
      <c r="A136" s="50" t="s">
        <v>117</v>
      </c>
      <c r="B136" s="50" t="str">
        <f t="shared" si="12"/>
        <v>LÍNEA DE RETROLAVADO</v>
      </c>
      <c r="C136" s="51"/>
      <c r="D136" s="52"/>
      <c r="E136" s="53"/>
      <c r="F136" s="54"/>
      <c r="G136" s="55">
        <f t="shared" si="13"/>
        <v>0</v>
      </c>
    </row>
    <row r="137" spans="1:7" ht="15">
      <c r="A137" s="50"/>
      <c r="B137" s="50"/>
      <c r="C137" s="51"/>
      <c r="D137" s="52"/>
      <c r="E137" s="53"/>
      <c r="F137" s="54"/>
      <c r="G137" s="55"/>
    </row>
    <row r="138" spans="1:7" ht="15">
      <c r="A138" s="50"/>
      <c r="B138" s="50"/>
      <c r="C138" s="51"/>
      <c r="D138" s="52"/>
      <c r="E138" s="53"/>
      <c r="F138" s="54"/>
      <c r="G138" s="55"/>
    </row>
    <row r="139" spans="1:7" ht="15">
      <c r="A139" s="50"/>
      <c r="B139" s="50"/>
      <c r="C139" s="51"/>
      <c r="D139" s="52"/>
      <c r="E139" s="53"/>
      <c r="F139" s="54"/>
      <c r="G139" s="55"/>
    </row>
    <row r="140" spans="1:7" ht="15">
      <c r="A140" s="50"/>
      <c r="B140" s="50"/>
      <c r="C140" s="51"/>
      <c r="D140" s="52"/>
      <c r="E140" s="53"/>
      <c r="F140" s="54"/>
      <c r="G140" s="55"/>
    </row>
    <row r="141" spans="1:7" ht="15">
      <c r="A141" s="50"/>
      <c r="B141" s="50"/>
      <c r="C141" s="51"/>
      <c r="D141" s="52"/>
      <c r="E141" s="53"/>
      <c r="F141" s="54"/>
      <c r="G141" s="55"/>
    </row>
    <row r="142" spans="1:7" ht="15">
      <c r="A142" s="50"/>
      <c r="B142" s="50"/>
      <c r="C142" s="51"/>
      <c r="D142" s="52"/>
      <c r="E142" s="53"/>
      <c r="F142" s="54"/>
      <c r="G142" s="55"/>
    </row>
    <row r="143" spans="1:7" ht="15">
      <c r="A143" s="50"/>
      <c r="B143" s="50"/>
      <c r="C143" s="51"/>
      <c r="D143" s="52"/>
      <c r="E143" s="53"/>
      <c r="F143" s="54"/>
      <c r="G143" s="55"/>
    </row>
    <row r="144" spans="1:7" ht="15">
      <c r="A144" s="38"/>
      <c r="B144" s="63"/>
      <c r="C144" s="40"/>
      <c r="D144" s="58"/>
      <c r="E144" s="64"/>
      <c r="F144" s="65"/>
      <c r="G144" s="42"/>
    </row>
    <row r="145" spans="1:7" ht="15">
      <c r="A145" s="95" t="s">
        <v>7</v>
      </c>
      <c r="B145" s="95"/>
      <c r="C145" s="95"/>
      <c r="D145" s="95"/>
      <c r="E145" s="95"/>
      <c r="F145" s="37" t="s">
        <v>8</v>
      </c>
      <c r="G145" s="66">
        <f>+G121+G130</f>
        <v>0</v>
      </c>
    </row>
    <row r="146" spans="1:7" s="34" customFormat="1" ht="15">
      <c r="A146" s="79" t="str">
        <f>_xlfn.CONCAT("(*",numtext(G147),"*)")</f>
        <v>(*CERO PESOS 00/100 M.N.*)</v>
      </c>
      <c r="B146" s="79"/>
      <c r="C146" s="79"/>
      <c r="D146" s="79"/>
      <c r="E146" s="79"/>
      <c r="F146" s="37" t="s">
        <v>9</v>
      </c>
      <c r="G146" s="66">
        <f>+G145*0.16</f>
        <v>0</v>
      </c>
    </row>
    <row r="147" spans="1:7" s="34" customFormat="1" ht="15">
      <c r="A147" s="79"/>
      <c r="B147" s="79"/>
      <c r="C147" s="79"/>
      <c r="D147" s="79"/>
      <c r="E147" s="79"/>
      <c r="F147" s="37" t="s">
        <v>10</v>
      </c>
      <c r="G147" s="66">
        <f>ROUND(G145+G146,2)</f>
        <v>0</v>
      </c>
    </row>
    <row r="148" s="34" customFormat="1" ht="15"/>
    <row r="149" spans="7:7" ht="15">
      <c r="G149" s="67"/>
    </row>
    <row r="150" spans="7:7" ht="15">
      <c r="G150" s="67"/>
    </row>
    <row r="151" spans="7:7" ht="15">
      <c r="G151" s="67"/>
    </row>
    <row r="152" spans="4:7" ht="15">
      <c r="D152" s="58"/>
      <c r="G152" s="67"/>
    </row>
    <row r="153" spans="4:7" ht="15">
      <c r="D153" s="58"/>
      <c r="G153" s="67"/>
    </row>
    <row r="154" spans="4:7" ht="15">
      <c r="D154" s="58"/>
      <c r="G154" s="67"/>
    </row>
    <row r="155" spans="4:4" ht="15">
      <c r="D155" s="71"/>
    </row>
  </sheetData>
  <autoFilter ref="A16:G116"/>
  <mergeCells count="13">
    <mergeCell ref="A146:E147"/>
    <mergeCell ref="B4:B5"/>
    <mergeCell ref="C1:F1"/>
    <mergeCell ref="C6:E6"/>
    <mergeCell ref="C7:E7"/>
    <mergeCell ref="C8:E8"/>
    <mergeCell ref="C3:F5"/>
    <mergeCell ref="A145:E145"/>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1" manualBreakCount="1">
    <brk id="117"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2026-09-14T23:36:56Z</cp:lastPrinted>
  <dcterms:created xsi:type="dcterms:W3CDTF">2018-12-17T16:20:56Z</dcterms:created>
  <dcterms:modified xsi:type="dcterms:W3CDTF">2026-09-14T23:41:10Z</dcterms:modified>
  <cp:category/>
</cp:coreProperties>
</file>