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 codeName="{7A2D7E96-6E34-419A-AE5F-296B3A7E7977}"/>
  <workbookPr codeName="ThisWorkbook"/>
  <mc:AlternateContent xmlns:mc="http://schemas.openxmlformats.org/markup-compatibility/2006">
    <mc:Choice Requires="x15">
      <x15ac:absPath xmlns:x15ac="http://schemas.microsoft.com/office/spreadsheetml/2010/11/ac" url="L:\SIOP-2026\CONVOCATORIAS 2026\CONVO 037-2026\CATALOGO PU REV CONV 37\"/>
    </mc:Choice>
  </mc:AlternateContent>
  <bookViews>
    <workbookView xWindow="-105" yWindow="-105" windowWidth="21795" windowHeight="12975" tabRatio="500" activeTab="0"/>
  </bookViews>
  <sheets>
    <sheet name="CATALOGO" sheetId="16" r:id="rId3"/>
  </sheets>
  <definedNames>
    <definedName name="_xlnm._FilterDatabase" localSheetId="0" hidden="1">CATALOGO!$A$16:$G$160</definedName>
    <definedName name="area" localSheetId="0">#REF!</definedName>
    <definedName name="area">#REF!</definedName>
    <definedName name="_xlnm.Print_Area" localSheetId="0">CATALOGO!$A$1:$G$191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6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<sst xmlns="http://schemas.openxmlformats.org/spreadsheetml/2006/main" count="400" uniqueCount="261">
  <si>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</si>
  <si>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</si>
  <si>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</si>
  <si>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</si>
  <si>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</si>
  <si>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</si>
  <si>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</si>
  <si>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</si>
  <si>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</si>
  <si>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RAZÓN SOCIAL DEL CONTRATISTA:</t>
  </si>
  <si>
    <t>NOMBRE Y FIRMA DEL REPRESENTANTE LEGAL</t>
  </si>
  <si>
    <t>DOCUMENTO</t>
  </si>
  <si>
    <t>CATÁLOGO DE CONCEPTOS</t>
  </si>
  <si>
    <t>CLAVE</t>
  </si>
  <si>
    <t xml:space="preserve">DESCRIPCIÓN </t>
  </si>
  <si>
    <t>UNIDAD</t>
  </si>
  <si>
    <t>CANTIDAD</t>
  </si>
  <si>
    <t>PRECIO UNITARIO ($) PROPUESTO</t>
  </si>
  <si>
    <t>PRECIO UNITARIO ($) PROPUESTO CON LETRA</t>
  </si>
  <si>
    <t>IMPORTE ($) M. N.</t>
  </si>
  <si>
    <t>A</t>
  </si>
  <si>
    <t>RESUMEN DE PARTIDAS</t>
  </si>
  <si>
    <t>IMPORTE CON LETRA (IVA INCLUIDO)</t>
  </si>
  <si>
    <t>SUBTOTAL M. N.</t>
  </si>
  <si>
    <t>IVA M. N.</t>
  </si>
  <si>
    <t>TOTAL M. N.</t>
  </si>
  <si>
    <t>A1</t>
  </si>
  <si>
    <t>A2</t>
  </si>
  <si>
    <t>SIOP-E-HID-OB-LP-0733-2026</t>
  </si>
  <si>
    <t>Construcción del edificio de administración para la ampliación de la planta potabilizadora número 1 "PP1 Miravalle", en el municipio de Guadalajara, Jalisco.</t>
  </si>
  <si>
    <t>LIMPIEZA DE TERRENO RETIRANDO BASURA Y DESHIERBE FUERA DE LA OBRA. INCLUYE: HERRAMIENTAS, MANO DE OBRA, RECOLECCION, JUNTA Y RETIRO. (PROYECCION DE CUBIERTA).</t>
  </si>
  <si>
    <t>M2</t>
  </si>
  <si>
    <t>TRAZO Y NIVELACION DE EDIFICIOS ESTABLECIENDO REFERENCIAS DEFINITIVAS, CON TRANSITO Y NIVEL (EQUIPO TOPOGRAFICO), INCLUYE: PERSONAL TECNICO CALIFICADO, ESTACAS, MOJONERAS, LOCALIZACION DE ENTRE EJES, BANCOS DE NIVEL, MATERIALES PARA SEÑALAMIENTO, EQUIPO, HERRAMIENTA Y MANO DE OBRA.</t>
  </si>
  <si>
    <t>DESPALME DE TERRENO NATURAL POR CUALQUIER MEDIO, CON ESPESOR PROMEDIO DE 20 CM. INCLUYE: CARGA Y ACARREO DEL PRODUCTO FUERA DE LA OBRA, MANO DE OBRA, HERRAMIENTA Y EQUIPO. (PROYECCION DE CUBIERTA).</t>
  </si>
  <si>
    <t>EXCAVACION EN CEPAS POR CUALQUIER MEDIO, MATERIAL TIPO "B", DE 0 A 2.00 M. DE PROFUNDIDAD, EN SECO, INCLUYE: AFINE DE TALUDES Y FONDO, TRASPALEOS,  MOVIMIENTOS Y ACARREOS DENTRO DE LA OBRA, HERRAMIENTAS Y MANO DE OBRA, MEDIDO EN BANCO.</t>
  </si>
  <si>
    <t>M3</t>
  </si>
  <si>
    <t>CARGA POR CUALQUIER MEDIO Y ACARREO EN CAMION DE MATERIAL DE DESPERDICIO PRODUCTO DE LAS EXCAVACIONES FUERA DE LA OBRA, A LUGAR PERMITIDO POR LAS AUTORIDADES CORRESPONDIENTES, MEDIDO EN BANCO. INCLUYE CARGA,  ACARREO Y DESCARGA A TIRO LIBRE, HERRAMIENTA, EQUIPO, MATERIALES DE CONSUMO Y MANO DE OBRA.</t>
  </si>
  <si>
    <t>DALA DE DESPLANTE DE CONCRETO F´C= 250 KG/CM2, T.M.A.= 3/4", CON SECCION DE 14 X 20 CM., ARMADA CON 4 VARILLAS DEL #3 Y ESTRIBOS DEL #2 @ 15 CM., INCLUYE: ARMADO, COLADO, CURADO, VIBRADO, CIMBRA COMUN, DESCIMBRA, DESPERDICIOS, TRASLAPES, CRUCES DE VARILLAS CON ELEMENTOS TRANSVERSALES, OCHAVOS EN ARISTAS, ANDAMIOS, MANO DE OBRA, HERRAMIENTA Y ACARREO DE MATERIALES AL SITIO DE SU UTILIZACION, A CUALQUIER ALTURA.</t>
  </si>
  <si>
    <t>CIMBRA  ACABADO COMUN, EN CIMENTACION, INCLUYE: DESPERDICIO, HABILITADO, CIMBRADO Y DESCIMBRA, NIVELACION, PLOMEO MATERIAL, MANO DE OBRA , LIMPIEZA, HERRAMIENTA, ACARREO DEL MATRIAL DENTRO Y FUERA DE LA OBRA.</t>
  </si>
  <si>
    <t>KG</t>
  </si>
  <si>
    <t>AFINE Y CONFORMACION DE TERRENO NATURAL Y/O EN AREA DE CORTES, CON UN ESPESOR DE 15 CMS.,  AL 95% PROCTOR MEDIDO COMPACTO, REALIZADO EN FORMA MECANICA CON RODILLO VIBRATORIO, INCLUYE:SUMINISTRO DE AGUA PARA LOGRAR HUMEDAD OPTIMA, EQUIPO MECANICO, PRUEBAS DE COMPACTACION, AFINE, NIVELACION, HERRAMIENTAS Y MANO DE OBRA.</t>
  </si>
  <si>
    <t>RELLENO COMPACTADO AL 95% PROCTOR, CON MATERIAL DE BANCO, EN CAPAS DE 15 CM DE ESPESOR, AGREGANDO AGUA PARA LOGRAR SU HUMEDAD OPTIMA, POR CUALQUIER MEDIO, INCLUYE: SUMINISTRO DE AGUA PARA LOGRAR HUMEDAD OPTIMA, TENDIDO, TRASPALEOS,  DESPERDICIOS, EQUIPO, PRUEBAS DE COMPACTACION, AFINE, NIVELACION, HERRAMIENTAS, MANO DE OBRA Y  ACARREO HASTA EL SITIO DE SU COLOCACION.  (VOLUMEN MEDIDO COMPACTADO).</t>
  </si>
  <si>
    <t>RELLENO COMPACTADO POR CUALQUIER MEDIO CON SUELO-CEMENTO (CON MATERIAL DE BANCO) EN PROPORCION DE 60 KGS. DE CEMENTO GRIS POR M3., A CUALQUIER PROFUNDIDAD, COMPACTADO AL 95% PROCTOR, EN CAPAS DE 15 CM. INCLUYE: AGUA PARA LOGRAR HUMEDAD OPTIMA, ACARREO HASTA EL SITIO DE SU COLOCACION, PRUEBAS DE COMPACTACION, HERRAMIENTA Y MANO DE OBRA.</t>
  </si>
  <si>
    <t>MURETE DE ENRRASE EN CIMENTACION CON BLOCK SOLIDO DE JALCRETO 11 X 14 X 28 CM DE SECCION, A SOGA, ASENTADO CON MORTERO CEMENTO-ARENA EN PROP. 1:3, ACABADO COMUN, INCLUYE:TRAZO, NIVELACION, PLOMEO, HERRAMIENTAS, DESPERDICIOS, MANO DE OBRA, LIMPIEZA Y ACARREO DE MATERIALES AL SITIO DE SU UTILIZACION.</t>
  </si>
  <si>
    <t>IMPERMEABILIZACION DE DALAS DE DESPLANTE 3 CARAS CON PRODUCTOS FESTER, CON EL SIGUIENTE PROCEDIMIENTO: 1 CAPA APLICANDO MICROPRIMMER A RAZON DE 1.00 LTS X 2.50 ML, UNA CAPA DE TELA DE REFUERZO FESTERFLEX MARCA FESTER, ASEGURANDOSE UNA CORRECTA ADHERENCIA CON EL PRODUCTO ANTES APLICADO, Y OTRA APLICACION DE MICROPRIMMER CON LA MISMA PROPORCION ANTES MENCIONADA, ACABADO CON ARENA CERNIDA PARA LA CORRECTA ADHERENCIA DEL MORTERO, INCLUYE: ACARREOS Y ELEVACIONES DE LOS MATERIALES A CUALQUIER NIVEL, HERRAMIENTA Y MANO DE OBRA.</t>
  </si>
  <si>
    <t>PZA</t>
  </si>
  <si>
    <t>CASTILLO DE CONCRETO F'C=250 KG/CM2, T.M.A.=3/4", CON SECCION DE 14 X 15 CMS., ARMADA CON 4 VARILLAS DEL # 3 Y ESTRIBOS DEL NO. 2 @ 15 CMS., INCLUYE: ARMADO, COLADO, CURADO, VIBRADO, CIMBRA COMUN, DESCIMBRA, DESPERDICIOS, TRASLAPES, CRUCES DE VARILLAS CON ELEMENTOS TRANSVERSALES, ANDAMIOS, MANO DE OBRA, HERRAMIENTA Y ACARREO DE MATERIALES AL SITIO DE SU UTILIZACION, A CUALQUIER ALTURA.</t>
  </si>
  <si>
    <t>MURO DE BLOCK DE JALCRETO SOLIDO, DE 14 CMS. DE ESPESOR PROMEDIO, A SOGA, CON BLOCK 11 X 14 X 28 CMS., ACABADO COMUN, ASENTADO CON MORTERO CEMENTO-ARENA EN PROPORCION 1:3, EN CUALQUIER NIVEL, INCLUYE: TRAZO, NIVELACION, PLOMEO, ANDAMIOS, DESPERDICIOS, MANO DE OBRA, LIMPIEZA Y ACARREO DE MATERIALES AL SITIO DE SU UTILIZACION.</t>
  </si>
  <si>
    <t>SUMINISTRO Y COLOCACION DE CONCRETO PREMEZCLADO BOMB, F'C=250 KG/CM2, T.M.A.= 3/4, R.N., EN LOSAS, INCLUYE: MATERIALES, FLETES, MANIOBRAS, BOMBEO, CURADO CON CURACRETO ROJO, VIBRADO, AFINE Y ACABADO REGLEADO,  DESPERDICIO, PRUEBAS DE RESISTENCIA Y MANO DE OBRA, A CUALQUIER NIVEL.</t>
  </si>
  <si>
    <t xml:space="preserve">M2 </t>
  </si>
  <si>
    <t>ENTORTADO DE JALCRETO F´C= 100 KG/CM2, AGREGANDO IMPERMEABILIZANTE INTEGRAL A RAZON DE 1 KG/ 50 KG DE CEMENTO DE, DE 5.0 CM DE ESPESOR PROMEDIO, PARA DAR PENDIENTES EN ENTREPISOS Y AZOTEAS, ACABADO  APALILLADO FINO EN FORMA INTEGRAL (SIN PASTA), PARA RECIBIR IMPERMEABILIZANTE,  INCLUYE: MATERIALES, NIVELACION,  ELEVACIONES, DESPERDICIOS, HERRAMIENTAS,  LIMPIEZA, MANO DE OBRA Y ACARREOS AL SITIO DE SU COLOCACION, EN CUALQUIER NIVEL.</t>
  </si>
  <si>
    <t>FORJADO DE ZAVALETA EN AZOTEA A BASE DE JALCRETO SIMPLE F´C=100 KG/CM2, DE 15 CM POR LADO, A 45°, CON ACABADO APALILLADO, INCLUYE: MATERIALES, DESPERDICIOS, HERRAMIENTAS, EQUIPO DE SEGURIDAD, LIMPIEZA, MANO DE OBRA Y ACARREO DE MATERIALES AL LUGAR DE SU UTILIZACION A CUALQUIER NIVEL.</t>
  </si>
  <si>
    <t xml:space="preserve">APLANADO DE MUROS Y/O TECHOS CON MORTERO CEMENTO-CAL-ARENA DE RIO EN PROP. 1:2:6 DE 2 CM. DE ESPESOR PROMEDIO, A PLOMO Y REGLA, CON ACABADO REPELLADO, INCLUYE: MATERIALES, DESPERDICIOS, ANDAMIOS, HERRAMIENTAS, PLOMEO, NIVELACION, REMATES, LIMPIEZA DEL AREA DE TRABAJO Y ACARREO DE MATERIALES AL SITIO DE SU UTILIZACION. A CUALQUIER NIVEL.
</t>
  </si>
  <si>
    <t>BOQUILLAS EN PUERTAS Y VENTANAS, CON MORTERO CEMENTO-CAL-ARENA 1:2:6, INCLUYE: ANDAMIOS Y ACARREO DE MATERIALES AL SITIO DE SU UTILIZACION.</t>
  </si>
  <si>
    <t>FILETES Y BOLEADOS, HECHOS CON MORTERO CEMENTO-CAL-ARENA EN PROPORCION 1:2:6, INCLUYE: DESPERDICIOS, ANDAMIOS Y ACARREO DE MATERIALES AL SITIO DE SU UTILIZACION, A CUALQUIER NIVEL.</t>
  </si>
  <si>
    <t>FIRME DE CONCRETO F´C= 150 KG/CM2 TMA= 3/4",  DE 10 CM DE ESPESOR, ACABADO APALILLADO. INCLUYE: TRAZO, NIVELACION, AFINE Y COMPACTACION DEL TERRENO, AGUA, MATERIALES, EXTENDIDO, REGLEADO, CURADO, DESPERDICIOS, HERRAMIENTAS, LIMPIEZA, MANO DE OBRA Y ACARREO DEL MATERIAL AL SITIO DE SU UTILIZACION</t>
  </si>
  <si>
    <t>SUMINISTRO Y COLOCACION DE PUERTA DE TAMBOR CON TRIPLAY DE ENCINO DE 6 MM. POR AMBAS CARAS, DE  0.70 A 0.90 MTS. X 2.10 MTS. FORMADA A BASE DE BASTIDOR Y MARCO DE  MADERA DE PINO DE PRIMERA DE  1"  X  1 1/2"  Y  PEINAZOS DE 1" X 1 1/2"  A CADA 20 CMS. EN  SENTIDO HORIZONTAL ACABADO EN  LACA BRILLANTE TRANSPARENTE,  INCLUYE: MARCO Y TOPES DE MADERA DE ENCINO DE PRIMERA CALIDAD,  RESANADOR PARA MADERA, BISAGRA DE LIBRO DE 3", DESPERDICIOS, MATERIALES MENORES Y DE CONSUMO, HERRAMIENTAS,  ACARREO DE MATERIALES AL SITIO DE SU COLOCACION,  LIMPIEZA DEL AREA DE TRABAJO Y MANO DE OBRA ESPECIALIZADA.</t>
  </si>
  <si>
    <t>SUMINISTRO, FABRICACION Y COLOCACION DE HERRERIA TUBULAR Y/O ESTRUCTURAL, INCLUYE: SOLDADURA, ELEMENTOS DE FIJACION, MATERIALES MENORES, DESCALIBRES, DESPERDICIOS, BISAGRAS, FONDO ANTICORROSIVO, FLETES, HERRAMIENTAS, EQUIPO, MANO DE OBRA  Y ACARREO DE MATERIALES AL SITIO DE SU UTLIZACION.</t>
  </si>
  <si>
    <t>SUMINISTRO Y COLOCACION DE PUERTAS Y/O  MAMPARAS MCA.  MODUMEX, LINEA LEEDER M3,  MODELO ESTANDAR, FABRICADAS CON CAPAS DE FIBRA CELULOSA, PAPEL DECORATIVO Y RESINAS,  BAJO UN PROCESO DE LAMINADO PLASTICO DE ALTA PRESION, CON UN ESPESOR TOTAL DE 12.7 MM. EN PUERTAS Y 9.0 MM. EN LATERALES, CON ACABADO ANTI GRAFFITI,  EN COLOR INDICADO EN OBRA POR LA SUPERVISION,  INCLUYE: HERRAJES, PASADORES CON AVISO DE VACANTE Y OCUPADO, BISAGRAS, TOPES, JALADERAS, ZOCLO DE ACERO INOXIDABLE CAL. # 24,  DESPERDICIOS, AJUSTES,  MATERIALES DE FIJACION, MANO DE OBRA ESPECIALIZADA, HERRAMIENTAS, MANO DE OBRA, LIMPIEZA Y ACARREO DE MATERIALES AL SITIO DE SU UTILIZACION. (AREA EFECTIVA DE LA MAMPARA)</t>
  </si>
  <si>
    <t>SUMINISTRO Y COLOCACION DE CHAPA DE SEGURIDAD MCA. PHILLIPS MOD. 715 MAX, DOBLE CERROJO DE TRES PASOS,  INCLUYE: PERFORACIONES, ELEMENTOS DE FIJACION, HERRAMIENTAS, LIMPIEZA,  MANO DE OBRA Y  ACARREO DE MATERIAL AL SITIO DE SU UTILIZACION.</t>
  </si>
  <si>
    <t>SUMINISTRO Y COLOCACION DE TOPES DE PISO PARA PUERTA. INC.: ACARREO DE MATERIAL AL SITIO DE SU UTILIZACION, A CUALQUIER NIVEL.</t>
  </si>
  <si>
    <t>SUMINISTRO Y COLOCACION DE PIVOTE MONTERREY DESCENTRADO INYECTADO EN ALUMINIO DE ALTA SEGURIDAD TIPO AMERICANO, PARA PUERTA DE ALUMINIO, MCA. HERRALUM, MOD. 2178, INCLUYE: ELEMENTOS DE FIJACION, TORNILLERIA, HERRAMIENTAS, LIMPIEZA Y MANO DE OBRA.</t>
  </si>
  <si>
    <t>SUMINISTRO Y COLOCACION DE JALADERA LARGA DE ACERO INOXIDABLE MARCA HERRALUM, MODELO 634 COMB, DE 150 CMS DE LARGO (100 CM C/C) SATINADO, INCLUYE: EMPAQUES, HERRAMIENTA, MATERIALES, ACARREO DE MATERIAL AL SITIO DE SU UTILIZACION, A CUALQUIER NIVEL Y TODO LO NECESARIO PARA SU CORRECTA INSTALACION Y MANTENIMIENTO.</t>
  </si>
  <si>
    <t>SALIDA ELECTRICA DE CENTRO AISLADA OCULTA, CON TUBERIA Y CONEXIONES CONDUIT DE PVC. PESADO  DE AJUSTE DE 13 Y 19 MM. DE DIAMETRO, CABLE VINANEL THW-LS 600 V. A 75° C, 90° C, MARCA CONDUCTORES MONTERREY, (VIAKON-PROTOCOLIZADO), CABLE VINANEL 21 THW-LS 600 V. A 75° C, 90° C, MARCA CONDUMEX (CONDUMEX PROTOCOLIZADO).  CALIBRE 12 EN FASES Y 12 EN TIERRA FISICA, CAJAS DE REGISTRO  CUADRADAS, CHALUPAS Y TAPAS DE  PVC REFORZADO., INCLUYE: TRAZO, RANURAS, MATERIALES MENORES, HERRAMIENTA, MANO DE OBRA ESPECIALIZADA , CONEXIONES, LIMPIEZA DEL AREA DE TRABAJO, PRUEBAS, DESPERDICIOS Y ACARREO DEL MATERIAL AL SITIO DE SU COLOCACION, EN CUALQUIER NIVEL.</t>
  </si>
  <si>
    <t>SAL</t>
  </si>
  <si>
    <t>SALIDA ELECTRICA DE PARA CONTACTO TRIFASICO CON TIERRA FISICA TIPO INDUSTRIAL EN LABORATORIO O TALLER, AERO VISIBLE, FORMADA CON TUBERIA CONDUIT GALVANIZADA DE AJUSTE, ETIQUETA VERDE DE 13 Y 19 MM DE DIAM, CON CONDULET OVALADO EN SU TRAYECTORIA, CONDULETS RECTANGULARES FS O FST EN LA SALIDA,  CABLE VINANEL THW-LS 600 V. A 75° C, 90° C, MARCA CONDUCTORES MONTERREY, (VIAKON-PROTOCOLIZADO), CABLE VINANEL 21 THW-LS 600 V. A 75° C, 90° C, MARCA CONDUMEX (CONDUMEX PROTOCOLIZADO). CAL 10 FASES Y 12 PARA TIERRA FISICA (DISTANCIA CONSIDERADA DESDE EL TABLERO), TAPAS TIPO INDUSTRIAL CON HULE DE NEOPRENO, INCLUYE: CONEXION A TIERRA, ACCESORIOS, TAPAS, CONTACTOS TRIFASICO 30 AMP. NEMA L14-30R, CON SEGURO DE MEDIA VUELTA, FIJACION, MATERIALES MENORES, NIVELACION, TRAZO, AJUSTES, DESPERDICIOS, MATERIALES MENORES, PRUEBAS, HERRAMIENTAS, MANO DE OBRA Y ACARREOS.</t>
  </si>
  <si>
    <t>SALIDA ELECTRICA PARA CONTACTO MONOFASICO  DUPLEX POLARIZADO, OCULTA, CON TUBERIA Y CONEXIONES CONDUIT DE PVC. PESADO DE 13 Y 19 MM. DE DIAMETRO,  CABLE VINANEL THW-LS 600 V. A 75° C, 90° C, MARCA CONDUCTORES MONTERREY, (VIAKON-PROTOCOLIZADO), CABLE VINANEL 21 THW-LS 600 V. A 75° C, 90° C, MARCA CONDUMEX (CONDUMEX PROTOCOLIZADO)., CAL.  12  EN FASES Y CAL. 12 PARA TIERRA FISICA, CAJAS DE REGISTRO  CUADRADAS, CHALUPAS Y TAPAS DE PVC REFORZADO, CONTACTO QUINZIÑO MX, TAPA DE ALUMINIO, INCLUYE: TRAZO, RANURAS, CONEXION A TIERRA, MATERIALES MENORES, PRUEBAS, DESPERDICIOS, LIMPIEZAS, HERRAMIENTAS, MANO DE OBRA, Y ACARREO DEL MATERIAL AL SITIO DE SU COLOCACION, A CUALQUIER NIVEL.</t>
  </si>
  <si>
    <t>SALIDA ELECTRICA PARA CONTACTO MONOFASICO  DUPLEX POLARIZADO CON PROTECCION DE FALLA A TIERRA (GFCI), OCULTA, CON TUBERIA Y CONEXIONES CONDUIT DE PVC. PESADO DE 13 Y 19 MM. DE DIAMETRO,  CABLE VINANEL THW-LS 600 V. A 75° C, 90° C, MARCA CONDUCTORES MONTERREY, (VIAKON-PROTOCOLIZADO), CABLE VINANEL 21 THW-LS 600 V. A 75° C, 90° C, MARCA CONDUMEX (CONDUMEX PROTOCOLIZADO)., CAL.  12  EN FASES Y CAL. 12 PARA TIERRA FISICA, CAJAS DE REGISTRO  CUADRADAS, CHALUPAS Y TAPAS DE PVC REFORZADO, CONTACTO QUINZIÑO MX, TAPA DE ALUMINIO, INCLUYE: TRAZO, RANURAS, CONEXION A TIERRA, MATERIALES MENORES, PRUEBAS, DESPERDICIOS, LIMPIEZAS, HERRAMIENTAS, MANO DE OBRA, Y ACARREO DEL MATERIAL AL SITIO DE SU COLOCACION, A CUALQUIER NIVEL.</t>
  </si>
  <si>
    <t>SALIDA ELECTRICA PARA  APAGADOR SENCILLO, OCULTA, CON TUBERIA Y CONEXIONES CONDUIT DE PVC TIPO PESADO DE 13 Y 19 MM. DE DIAMETRO, CABLE VINANEL THW-LS 600 V. A 75° C, 90° C, MARCA CONDUCTORES MONTERREY, (VIAKON-PROTOCOLIZADO), CABLE VINANEL 21 THW-LS 600 V. A 75° C, 90° C, MARCA CONDUMEX (CONDUMEX PROTOCOLIZADO). CALIBRE 12, CAJAS CUADRADAS, CHALUPAS Y TAPAS DE PVC, APAGADOR QUINZIÑO, TAPA DE ALUMINIO, INCLUYE: RANURAS, MATERIALES MENORES, PRUEBAS, DESPERDICIOS Y ACARREO DEL MATERIAL AL SITIO DE SU COLOCACION, A CUALQUIER NIVEL.</t>
  </si>
  <si>
    <t>SALIDA ELECTRICA PARA  APAGADOR DOBLE, OCULTA, CON TUBERIA Y CONEXIONES CONDUIT DE PVC TIPO PESADO DE 13 Y 19 MM. DE DIAMETRO, CABLE VINANEL THW-LS 600 V. A 75° C, 90° C, MARCA CONDUCTORES MONTERREY, (VIAKON-PROTOCOLIZADO), CABLE VINANEL 21 THW-LS 600 V. A 75° C, 90° C, MARCA CONDUMEX (CONDUMEX PROTOCOLIZADO). CALIBRE 12, CAJAS CUADRADAS, CHALUPAS Y TAPAS DE PVC, APAGADORES QUINZIÑO, TAPA DE ALUMINIO, INCLUYE: MATERIALES MENORES, PRUEBAS, DESPERDICIOS Y ACARREO DEL MATERIAL AL SITIO DE SU COLOCACION, A CUALQUIER NIVEL.</t>
  </si>
  <si>
    <t>SALIDA ELECTRICA DE FUERZA PARA BOMBA, OCULTA,  CON TUBERIA Y CONEXIONES CONDUIT DE PVC. PESADO DE 13 MM. DE DIAMETRO, CABLE VINANEL THW-LS 600 V. A 75° C, 90° C, MARCA CONDUCTORES MONTERREY, (VIAKON-PROTOCOLIZADO), CABLE VINANEL 21 THW-LS 600 V. A 75° C, 90° C, MARCA CONDUMEX (CONDUMEX PROTOCOLIZADO).  CALIBRE 12 EN FASES Y 12 EN TIERRA FISICA, CAJAS DE REGISTRO  CUADRADAS, CHALUPAS Y TAPAS DE PVC REFORZADO, TAPA DE ALUMINIO, INCLUYE: TRAZO, RANURAS, CONEXION A TIERRA, ACCESORIOS, MATERIALES MENORES Y DE CONSUMO, PRUEBAS, DESPERDICIOS Y ACARREO DEL MATERIAL AL SITIO DE SU COLOCACION, A CUALQUIER NIVEL.</t>
  </si>
  <si>
    <t>SUMINISTRO Y COLOCACION DE INTERRUPTOR TERMOMAGNETICO DERIVADO CON 1 POLOS, DE 15-60 AMPERES, MCA. SQUARE D, CAT. QO. INCLUYE: PRUEBAS, MATERIALES MENORES, HERRAMIENTAS, MANO DE OBRA ESPECIALIZADA  Y ACARREO DE MATERIALES AL SITIO DE SU COLOCACION.</t>
  </si>
  <si>
    <t>SUMINISTRO Y COLOCACION DE INTERRUPTOR TERMOMAGNETICO CON 2 POLOS, DE 15-50 AMPERES, MCA. SQUARE D, CAT. QO. INCLUYE: PRUEBAS, FLETES, MATERIALES MENORES Y ACARREO DE MATERIALES AL SITIO DE SU COLOCACION.</t>
  </si>
  <si>
    <t>SUMINISTRO Y COLOCACION DE INTERRUPTOR TERMOMAGNETICO DERIVADO CON 3 POLOS, DE 15-60 AMPERES, MCA. SQUARE D, CAT. QO. INCLUYE: PRUEBAS, MATERIALES MENORES, HERRAMIENTAS, MANO DE OBRA ESPECIALIZADA  Y ACARREO DE MATERIALES AL SITIO DE SU COLOCACION.</t>
  </si>
  <si>
    <t>SUMINISTRO Y COLOCACION DE INTERRUPTOR TERMOMAGNETICO POWERPACT MARCO "H" CON 3 POLOS DE 70-100 AMPERES MCA. SQUARE’D CAT. HDL36070-100 CON GABINETE PARA INTERRUPTORES POWERPACT  DE CAJA MOLDEADA NEMA 1 MCA. SQUARE´D CAT. H150FMX PARA USO EN INTERIOR, INCLUYE: MATERIALES MENORES Y DE FIJACION,  PRUEBAS, HERRAMIENTAS, MANO DE OBRA Y ACARREO DE MATERIALES AL SITIO DE SU COLOCACION.</t>
  </si>
  <si>
    <t>SALIDA PARA EL SISTEMA DE RED DE VOZ Y/O DATOS, PARA SERVICIO A EQUIPOS DE COMPUTO EN LABORATORIO Y/O TALLER, FORMADA CON TUBERIA CONDUIT DE PVC TIPO PESADO DE 19, 25 Y 32 MM DE DIAM, CAJA REGISTRO GALVANIZADA DE 120 X 120 MM CON TAPA REALZADA EN SALIDAS DE MURO Y/O LOSA, GUIADAS CON ALAMBRE GALVANIZADO CAL NO. 14,  INCLUYE: TRAZO, RANURAS, MATERIALES MENORES Y DE CONSUMO, ELEMENTOS DE  FIJACION, HERRAMIENTAS, PRUEBAS, MANO DE OBRA Y ACARREO DE MATERIALES. (LONGITUD TOMADA DEL REGISTRO TELEFONICO AL SERVICIO-REGISTRO).</t>
  </si>
  <si>
    <t>SUMINISTRO Y TENDIDO DE TUBO CONDUIT DE P.V.C. PESADO, DE 25 MM DIAM. INCLUYE: CONEXIONES, TRAZO, CORTES, AJUSTES, DESPERDICIOS, MATERIALES MENORES, PRUEBAS, HERRAMIENTAS, LIMPIEZA, MANO DE OBRA Y ACARREO AL SITIO DE SU COLOCACION. A CUALQUIER NIVEL.</t>
  </si>
  <si>
    <t>SUMINISTRO Y TENDIDO DE TUBO CONDUIT DE P.V.C. PESADO, DE 32 MM DIAM. INCLUYE: CONEXIONES, TRAZO, CORTES, AJUSTES, DESPERDICIOS, MATERIALES MENORES, PRUEBAS, HERRAMIENTAS, LIMPIEZA, MANO DE OBRA Y ACARREO AL SITIO DE SU COLOCACION. A CUALQUIER NIVEL.</t>
  </si>
  <si>
    <t>SUMINISTRO Y TENDIDO DE TUBO CONDUIT DE P.V.C. PESADO, DE 38 MM DIAM. INCLUYE: CONEXIONES, TRAZO, CORTES, AJUSTES, DESPERDICIOS, MATERIALES MENORES, PRUEBAS, HERRAMIENTAS, LIMPIEZA, MANO DE OBRA Y ACARREO AL SITIO DE SU COLOCACION. A CUALQUIER NIVEL.</t>
  </si>
  <si>
    <t>SUMINISTRO Y COLOCACION DE GABINETE (REGISTRO) TIPO TELEFONICO DE 56 X 28 X 13 CMS., EN CAJA DE LAMINA CON FONDO DE MADERA, INCLUYE: TAPA, MATERIAL DE FIJACION, HERRAMIENTA, LIMPIEZA Y ACARREO DEL MATERIAL AL SITIO DE SU UTILIZACION.</t>
  </si>
  <si>
    <t>SUMINISTRO Y COLOCACION DE EQUIPO DE AIRE ACONDICONADO TIPO MINISPLIT, PARA UNA CAPACIADA NOMINAL DE 1.50 T.R.,  MARCA MIRAGE, MOD. PLATINUM 18K-220 O SIMILAR, PARA OPERAR A 220 VOLTS. INCLUYE: INTERCONEXION  DE LINES DE LIQUIDO Y SUCCION  A BASE DE TUBERIAS DE COBRE TIPO "L" RIGIDO EN DIFERENTES DIAMETROS, AISLAMIENTO TERMICO DE INSULTUBE O SIMILAR, APLICACION DE SELLADOR EN JUNTAS, CONEXIONES, VALVULAS, SOLDADURAS, INTERCONEXION ELECTRICA CON TUBERIAS CONDUIT GALVANIZADO P.G. ROSCADA Y CABLE VINANEL THW-LS 600 V. A 75° C, 90° C, MARCA CONDUCTORES MONTERREY, (VIAKON-PROTOCOLIZADO), CABLE VINANEL 21 THW-LS 600 V. A 75° C, 90° C, MARCA CONDUMEX (CONDUMEX PROTOCOLIZADO), DREN DE CONDENSADOS CON TUBERIA DE PVC. HIDRAULICO DE 13 MM,  PRUEBAS, CARGA DE REFRIGERNATE,  SOPORTERIA Y ELEMENTOS DE FIJACION,  PASOS EN MURO, LOSA Y/O BOVEDA, RESANE DE LOSAS CON MORTERO CEMENTO ARENA, ENCAMISADO DE TUBERIAS DE REFRIGERANTE CON TUBO DE PVC AL CRUZAR POR LA MURO, LOSA Y/O BOVEDA, MATERIAL MENORES Y DE CONSUMO, FLETES, GARANTIA POR ESCRIPO POR LA EMPRESA CONTRATISTA, LIMPIEZA, HERRAMIENTAS Y MANO DE OBRA ESPECIALIZADA, ELEVACIONES A CUALQUIER NIVEL.</t>
  </si>
  <si>
    <t>SUMINISTRO Y COLOCACION DE EQUIPO DE AIRE ACONDICONADO TIPO MINISPLIT, PARA UNA CAPACIADA NOMINAL DE 1.00 T.R.,  MARCA MIRAGE, MOD. PLATINUM 12K-220 O SIMILAR, PARA OPERAR A 220 VOLTS /3F/60C. INCLUYE: INTERCONEXION  DE LINES DE LIQUIDO Y SUCCION  A BASE DE TUBERIAS DE COBRE TIPO "L" RIGIDO EN DIFERENTES DIAMETROS, AISLAMIENTO TERMICO DE INSULTUBE O SIMILAR, APLICACION DE SELLADOR EN JUNTAS, CONEXIONES, VALVULAS, SOLDADURAS, INTERCONEXION ELECTRICA CON TUBERIAS CONDUIT GALVANIZADO P.G. ROSCADA Y CABLE VINANEL THW-LS 600 V. A 75° C, 90° C, MARCA CONDUCTORES MONTERREY, (VIAKON-PROTOCOLIZADO), CABLE VINANEL 21 THW-LS 600 V. A 75° C, 90° C, MARCA CONDUMEX (CONDUMEX PROTOCOLIZADO), DREN DE CONDENSADOS CON TUBERIA DE PVC. HIDRAULICO DE 13 MM,  PRUEBAS, CARGA DE REFRIGERNATE,  SOPORTERIA Y ELEMENTOS DE FIJACION,  PASOS EN MURO, LOSA Y/O BOVEDA, RESANE DE LOSAS CON MORTERO CEMENTO ARENA, ENCAMISADO DE TUBERIAS DE REFRIGERANTE CON TUBO DE PVC AL CRUZAR POR LA MURO, LOSA Y/O BOVEDA, MATERIAL MENORES Y DE CONSUMO, FLETES, GARANTIA POR ESCRIPO POR LA EMPRESA CONTRATISTA, LIMPIEZA, HERRAMIENTAS Y MANO DE OBRA ESPECIALIZADA, ELEVACIONES A CUALQUIER NIVEL.</t>
  </si>
  <si>
    <t>SUMINISTRO Y COLOCACION DE EQUIPO DE AIRE ACONDICONADO TIPO MINISPLIT DE PARED, SOLO FRIO,  CON UNA CAPACIADA NOMINAL DE 2 T.R.,  MARCA MIRAGE, MOD. X2, O SIMILAR  PARA OPERAR A 220 VOLTS /3F/60C. INCLUYE: INTERCONEXION  DE LINES DE LIQUIDO Y SUCCION  A BASE DE TUBERIAS DE COBRE TIPO "L" RIGIDO EN DIFERENTES DIAMETROS, AISLAMIENTO TERMICO DE INSULTUBE O SIMILAR, APLICACION DE SELLADOR EN JUNTAS, CONEXIONES, VALVULAS, SOLDADURAS, INTERCONEXION ELECTRICA CON TUBERIAS CONDUIT GALVANIZADO P.G. ROSCADA Y CABLE VINANEL THW-LS 600 V. A 75° C, 90° C, MARCA CONDUCTORES MONTERREY, (VIAKON-PROTOCOLIZADO), CABLE VINANEL 21 THW-LS 600 V. A 75° C, 90° C, MARCA CONDUMEX (CONDUMEX PROTOCOLIZADO), DREN DE CONDENSADOS CON TUBERIA DE PVC. HIDRAULICO DE 13 MM,  PRUEBAS, CARGA DE REFRIGERNATE,  SOPORTERIA Y ELEMENTOS DE FIJACION,  PASOS EN MURO, LOSA Y/O BOVEDA, RESANE DE LOSAS CON MORTERO CEMENTO ARENA, ENCAMISADO DE TUBERIAS DE REFRIGERANTE CON TUBO DE PVC AL CRUZAR POR LA MURO, LOSA Y/O BOVEDA, MATERIAL MENORES Y DE CONSUMO, FLETES, GARANTIA POR ESCRIPO POR LA EMPRESA CONTRATISTA, LIMPIEZA, HERRAMIENTAS Y MANO DE OBRA ESPECIALIZADA, ELEVACIONES A CUALQUIER NIVEL.</t>
  </si>
  <si>
    <t xml:space="preserve">SALIDA SANITARIA A MUEBLE, CONSISTENTE EN TUBERIA Y CONEXIONES DE PVC DE 2" Y 4" DE DIAMETRO, INCLUYE: DESPERDICIO DE TUBERIA, LINEA DE VENTILACION (DESFOGUE),  COPLES, CODOS, TEES, YEES, REDUCCIONES, REGISTRO SANITARIO, MATERIALES MENORES, FLETES Y ACARREO DE LOS MATERIALES AL SITIO DE SU INSTALACION Y PRUEBAS.
</t>
  </si>
  <si>
    <t>SUMINISTRO Y COLOCACION DE VALVULA DE FLOTADOR ALTA PRESION DE 19 MM  DE DIAM., CON BOLA DE COBRE DE 6" DE DIAM. INC.: MATERIALES MENORES, PRUEBAS Y ACARREO DE MATERIALES AL SITIO DE SU COLOCACION.</t>
  </si>
  <si>
    <t>SUMINISTRO E INSTALACION DE VALVULA DE COMPUERTA, MCA URREA FIG. 83 DE 19 MM DE DIAMETRO, EXTREMOS INTERIORES ROSCADOS  INCLUYE: MATERIALES MENORES Y DE CONSUMO, PRUEBAS, HERRAMIENTAS, LIMPIEZA, MANO DE OBRA Y ACARREO DE MATERIALES AL SITIO DE  SU COLOCACION.</t>
  </si>
  <si>
    <t>SUMINISTRO Y COLOCACION DE COLADERA PARA PISO DE UNA BOCA CON ROSCA INTERIOR 2” DE DIAMETRO,  MARCA URREA, CODIGO 124, FABRICADA EN FIERRO VACIADO, REJILLA REDONDA REMOVIBLE DE ACERO INOXIDABLE Y CESPOL INTERNO PARA SELLO HIDRAULICO,   INCLUYE: CONEXIONES, NIVELACION, MATERIALES MENORES Y DE CONSUMO, PRUEBAS, HERRAMIENTAS, MANO DE OBRA Y ACARREOS AL SITIO DE SU COLOCACION.</t>
  </si>
  <si>
    <t>REGISTRO SANITARIO DE 0.60 X 0.60 X 0.80 M, CON MURO DE LADRILLO DE LAMA DE 5.5 X 11.0 X 22.0 CM, ASENTADO CON MORTERO CEMENTO-ARENA 1:3, APLANADO CON MORTERO CEMENTO-ARENA DE RIO 1:3, INCLUYE: TRAZO, EXCAVACIONES, NIVELACION, RELLENO CON MATERIAL PRODUCTO DE EXCAVACION, RETIRO DE MATERIAL EXCEDENTE FUERA DE LA OBRA, TAPA DE CONCRETO F'C=200 KG/CM2, MARCO Y CONTRAMARCO DE ANGULO DE 1 1/2" X 1/8", MATERIALES, DESPERDICIOS, HERRAMIENTAS, MANO DE OBRA, LIMPIEZA, RETIRO DE MATERIAL PRODUCTO DE EXCAVACION FUERA DE LA OBRA Y ACARREO DE MATERIALES AL SITIO DE SU UTILIZACION.</t>
  </si>
  <si>
    <t>FABRICACION, SUMINISTRO E INSTALACION DE ENCIMERA O MESETA CON LAVABO INTEGRADO ELABORADO A BASE DE PLACA SOLIDA DE MINERALES Y ACRILICOS POLIMERICOS PUROS (CORIAN) DE ½" DE ESPESOR, CON UN ANCHO DE 55 CM X 20 CM ALTURA., CON CANAL DE ESCURRIMIENTOS REGISTRABLE MEDIANTE REJILLA REMOVIBLE DE ACERO INOXIDABLE., EN COLOR INDICADO POR LA SUPERVISION, AJUSTES EN OBRA, INCLUYE: TRAZO, CORTES, AJUSTES, ADHESIVO PARA UNION Y SELLADO DE JUNTAS, SOPORTERIA A BASE DE MENSULAS DE PERFILES ESTRUCTURALES (PTR), CONTRA CANASTAS DE ACERO INOXIDABLE MCA. URREA FIG. 3812,  CESPOL DE LATON CROMADO MARCA URREA FIG. 206SC, TALADROS PARA LLAVES Y DESAGUES, EMPAQUES CHUPON DE 2", DESPERDICIOS, NIVELACION, REMATES, ZOCLO 10 CMS, FALDON 20 CMS., HERRAMIENTAS, MANO DE OBRA, LIMPIEZA Y ACARREO DE MATERIAL AL SITIO DE SU UTILIZACION, EN CUALQUIER NIVEL.</t>
  </si>
  <si>
    <t>SUMINISTRO E INSTALACION DE INODORO CON TANQUE BAJO, MODELO CADET PRO RH EL, COLOR BLANCO, MARCA AMERICAN STANDARD O SIMILAR, INCLUYE: ASIENTO DE PLASTICO, LLAVE ANGULAR FIG. 401, MANGUERA FLEXIBLE COFLEX, TANQUE, ACCESORIOS DE BRONCE PARA EL TANQUE BAJO, MATERIALES MENORES Y DE CONSUMO, ELEMENTOS DE FIJACION, LIMPIEZA, CUELLO DE CERA CON GUIA, PRUEBAS, HERRAMIENTAS, MANO DE OBRA Y ACARREO DE MATERIALES AL SITIO DE SU COLOCACION.</t>
  </si>
  <si>
    <t>SUMINISTRO Y COLOCACION DE MINGITORIO PARA FLUXOMETRO, COLOR BLANCO, MCA. AMERICAN STANDARD, MODELO NIAGARA, O SIMILAR CON CESPOL INTEGRAL, INCLUYE: MATERIALES MENORES, HERRAMIENTAS, ELEMENTOS DE FIJACION, NIVELACION, PRUEBAS, MANO DE OBRA Y ACARREO DE MATERIALES AL SITIO DE SU COLOCACION.</t>
  </si>
  <si>
    <t>SUMINISTRO Y COLOCACION DE LAVABO DE PEDESTAL, BLANCO, MARCA AMERICAN STANDARD. MOD. HABITAT, INCLUYE: PEDESTAL,  LLAVE ANGULAR FIG. 401, CESPOL CROMADO, LLAVE INDIVIDUAL MCA. URREA, FIG. 242, CUBRETALADROS, MATERIALES MENORES, MANO DE OBRA CALIFICADA HERRAMIENTA Y EQUIPO, PRUEBAS, ACARREO DE MATERIALES AL SITIO DE SU COLOCACION Y TODO LO NECESARIO PARA SU CORRECTA EJECUCION.</t>
  </si>
  <si>
    <t>SUMINISTRO Y COLOCACION DE VERTEDERO DE ACERO INOXIDABLE CAL. 18, TIPO 304 18/10, DE 40 X 40 X 26 M.,  INCLUYE: LLAVE DE CHORRO CROMADA FIG. 18-L, CHAPETON CROMADO, CONTRA CANASTA MCA. URREA FIG. 3801, MATERIALES MENORES Y DE CONSUMO, NIVELACION, SELLADO PERIMETRAL, PRUEBAS, HERRAMIENTAS, LIMPIEZA, MANO DE OBRA Y ACARREO AL SITIO DE SU COLOCACION.</t>
  </si>
  <si>
    <t>SUMINISTRO E INSTALACION DE LLAVE INDIVIDUAL TEMPORIZADORA, CROMADA PARA OVALIN Y/O LAVABO, DE PARED MARCA URREA FIGURA  25.2518.21, LARGA, INCLUYE: MATERIALES MENORES Y DE CONSUMO, PRUEBAS, HERRAMIENTA, LIMPIEZA, MANO DE OBRA Y ACARREOS AL SITIO DE SU COLOCACION</t>
  </si>
  <si>
    <t>SUMINISTRO E INSTALACION DE  LLAVE MEZCLADORA, MONOMANDO  SENCILLO PARA FREGADOR MARCA URREA,  LINEA DISEÑO,  CODIGO 9480, ACABADO CROMADO,  INCLUYE: ELEMENTOS DE FIJACION,  LLAVES ANGULARES FIG. 401, MANGUERAS FLEXIBLES URREA, MATERIALES MENORES Y DE CONSUMO, HERRAMIENTAS, LIMPIEZA, PRUEBAS, MANO DE OBRA Y ACARREO DE MATERIALES AL SITIO DE SU COLOCACION.</t>
  </si>
  <si>
    <t>SUMINISTRO Y COLOCACION DE FLUXOMETRO PARA MINGITORIO DE MANIJA MARCA HELVEX MODELO 185/19 O SIMILAR, INCLUYE: MATERIALES MENORES, PRUEBAS Y ACARREO DE MATERIALES AL SITIO DE SU COLOCACION, A CUALQUIER NIVEL.</t>
  </si>
  <si>
    <t xml:space="preserve">SUMINISTRO Y COLOCACION DE DISPENSADOR DE TOALLAS EN ROLLO, MARCA JOFEL, COLOR TRANSPARENTE, CLAVE PT61010, INCLUYE: ACCESORIOS DE FIJACION, MATERIALES MENORES, MANO DE OBRA Y HERRAMIENTA.
</t>
  </si>
  <si>
    <t>SUMINISTRO Y COLOCACION DE JABONERA DE ACERO INOXIDABLE MOD. AC54000 DE 1.00 LT. MARCA JOFEL, INCLUYE: ACCESORIOS DE FIJACION, MATERIALES MENORES, MANO DE OBRA Y HERRAMIENTA</t>
  </si>
  <si>
    <t>SUMINISTRO Y COLOCACION DE DESPACHADOR HIGIENICO SANITARIO MARCA JOFEL MODELO AZUR MAXI. MOD. PH52001, INCLUYE: ROLLO DE PAPEL SANITARIO, MANO DE OBRA, HERRAMIENTA, MATERIALES DE FIJACION Y ACARREOS DENTRO Y FUERA DE LA OBRA.</t>
  </si>
  <si>
    <t>M</t>
  </si>
  <si>
    <t>PRELIMINARES</t>
  </si>
  <si>
    <t>A3</t>
  </si>
  <si>
    <t>A4</t>
  </si>
  <si>
    <t>RECUBRIMIENTOS</t>
  </si>
  <si>
    <t>A5</t>
  </si>
  <si>
    <t>A6</t>
  </si>
  <si>
    <t>ACABADOS</t>
  </si>
  <si>
    <t>A7</t>
  </si>
  <si>
    <t>HERRERIA Y ALUMINIO</t>
  </si>
  <si>
    <t>A8</t>
  </si>
  <si>
    <t>A9</t>
  </si>
  <si>
    <t>A10</t>
  </si>
  <si>
    <t>AIRE ACONDICIONADO</t>
  </si>
  <si>
    <t>INSTALACION HIDROSANITARIA</t>
  </si>
  <si>
    <t>BAÑOS</t>
  </si>
  <si>
    <t>A3.1</t>
  </si>
  <si>
    <t>A3.2</t>
  </si>
  <si>
    <t>LOSA</t>
  </si>
  <si>
    <t>A4.1</t>
  </si>
  <si>
    <t>MUROS</t>
  </si>
  <si>
    <t>A4.2</t>
  </si>
  <si>
    <t>PISOS</t>
  </si>
  <si>
    <t>A6.1</t>
  </si>
  <si>
    <t>CARPINTERIA</t>
  </si>
  <si>
    <t>A6.2</t>
  </si>
  <si>
    <t>A6.3</t>
  </si>
  <si>
    <t>LIMPIEZA</t>
  </si>
  <si>
    <t>A8.1</t>
  </si>
  <si>
    <t>SALIDAS</t>
  </si>
  <si>
    <t>A8.2</t>
  </si>
  <si>
    <t>INSTALACIÓN ELÉCTRICA</t>
  </si>
  <si>
    <t>LIMPIEZA DE PISOS DE CONCRETO CON AGUA Y ACIDO MURIATICO AL 10%. INCLUYE: ACARREO DE MATERIALES AL SITIO DE SU UTILIZACION, MANO DE OBRA Y HERRAMIENTA.</t>
  </si>
  <si>
    <t>LIMPIEZA EN PISO DE CERAMICA, CON AGUA Y JABON.  INCLUYE: ACARREO DE MATERIALES AL SITIO DE SU UTILIZACION, MANO DE OBRA Y HERRAMIENTA.</t>
  </si>
  <si>
    <t>LIMPIEZA DE VIDRIOS CON AGUA Y JABON, 2 CARAS.  INCLUYE: ACARREO DE MATERIALES AL SITIO DE SU UTILIZACION, MANO DE OBRA Y HERRAMIENTA.</t>
  </si>
  <si>
    <t>LIMPIEZA DE MUEBLES DE BAÑO, CON AGUA Y JABON.  INCLUYE: ACARREO DE MATERIALES AL SITIO DE SU UTILIZACION, MANO DE OBRA Y HERRAMIENTA.</t>
  </si>
  <si>
    <t>EDIFICIO DE ADMINISTRACIÓN</t>
  </si>
  <si>
    <t>CIMENTACIÓN</t>
  </si>
  <si>
    <t>ALBAÑILERIA</t>
  </si>
  <si>
    <t>CIMBRA  ACABADO COMUN, EN ESTRUCTURA, INCLUYE: DESPERDICIO, HABILITADO, CIMBRADO Y DESCIMBRA, NIVELACION, PLOMEO MATERIAL, MANO DE OBRA , LIMPIEZA, HERRAMIENTA, ACARREO DEL MATRIAL DENTRO Y FUERA DE LA OBRA.</t>
  </si>
  <si>
    <t xml:space="preserve">ESTRUCTURA </t>
  </si>
  <si>
    <t>AZOTEA</t>
  </si>
  <si>
    <t>PRETIL A BASE DE MURO DE BLOCK DE JALCRETO SOLIDO, DE 14 CMS. DE ESPESOR PROMEDIO, A SOGA, CON BLOCK 11 X 14 X 28 CMS., ACABADO COMUN, ASENTADO CON MORTERO CEMENTO-ARENA EN PROPORCION 1:3, EN CUALQUIER NIVEL, INCLUYE: TRAZO, NIVELACION, PLOMEO, ANDAMIOS, DESPERDICIOS, MANO DE OBRA, LIMPIEZA Y ACARREO DE MATERIALES AL SITIO DE SU UTILIZACION.</t>
  </si>
  <si>
    <t>A6.4</t>
  </si>
  <si>
    <t>A6.6</t>
  </si>
  <si>
    <t>A6.5</t>
  </si>
  <si>
    <t>A5.1</t>
  </si>
  <si>
    <t>A5.2</t>
  </si>
  <si>
    <t>SUMINISTRO Y COLOCACION DE CASETON POLIESTIRENO PARA ALIGERAMIENTO DE LOSAS CUALQUIER MEDIDA (DENSIDAD 10), INCLUYE: MATERIALES, ELEVACIONES, MATERIAL PARA SOPORTE Y/O ANCLAJE, MANO DE OBRA Y HERRAMIENTA.</t>
  </si>
  <si>
    <t>CIMBRA ACABADO COMÚN EN FRONTERAS, A BASE DE MADERA DE PINO DE 3A., INCLUYE: MATERIALES, ACARREOS, CORTES, DESPERDICIOS, HABILITADO, CIMBRADO, DESCIMBRA, MANO DE OBRA, EQUIPO Y HERRAMIENTA.</t>
  </si>
  <si>
    <t>CAPA DE COMPRESIÓN DE 5 CM DE CONCRETO F'C=250 KG/CM2, REFORZADO CON MALLA ELECTROSOLDADA 6X6/10-10, INCLUYE: COLADO, CURADO, MATERIALES, MANO DE OBRA, HERRAMIENTAS, EQUIPO Y TODO LO NECESARIO PARA SU CORRECTA EJECUCIÓN.</t>
  </si>
  <si>
    <t>DALA CORONA DE CONCRETO F'C=250 KG/CM2, T.M.A.=3/4", CON SECCION DE 14 X 20 CMS., ARMADA CON 4 VARILLAS DEL # 3 Y ESTRIBOS DEL NO. 2 @ 15 CMS., INCLUYE: ARMADO, COLADO, CURADO, VIBRADO, CIMBRA COMUN, DESCIMBRA, TRASLAPES, CRUCES DE VARILLAS CON ELEMENTOS TRANSVERSALES, DESPERDICIOS, MANO DE OBRA, HERRAMIENTA Y ACARREO DE MATERIALES AL SITIO DE SU UTILIZACION, A CUALQUIER ALTURA.</t>
  </si>
  <si>
    <t>FORJADO DE ESCALON DE 35 CM. DE HUELLA Y 17.25 CM DE PERALTE CON LADRILLO DE LAMA 5 X 11 X 22, ASENTADO CON MORTERO CEMENTO-ARENA 1:3 SOBRE RAMPA DE CONCRETO Y RECUBRIMIENTO CON CONCRETO F'C=250 KG/CM2 DE 5 CM ESPESOR Y NARIZ DE 5 CM. X 12 CM. DE PERALTE, ACABADO MARTELINADO FINO. INCLUYE: TRAZO, NIVELACION, CIMBRA APARENTE, DESCIMBRA, COLADO, CURADO, VIBRADO, CHAFLANES, LIMPIEZA, HERRAMIENTAS, MATERIALES, MANO DE OBRA Y ACARREO DEL MATERIALES AL SITIO DE SU INSTALACION. EN CUALQUIE NIVEL.</t>
  </si>
  <si>
    <t>SUMINISTRO Y COLOCACION DE LOSETA CERAMICA PARA MURO ( AZULEJO ), CON RECUBRIMIENTO ESMALTADO, DE 20 X 30 CM., MCA. INTERCERAMIC, TIPO VENATO GRAFITO COLOR GRIS ESTILO MARMOL, DE PRIMERA CALIDAD, ASENTADO CON PEGAZULEJO Y JUNTEDO CON JUNTEADOR DE COLOR, JUNTAS A HUESO, INCLUYE: TRAZO, CORTE, REMATES, ESCUADRE, DESPERDICIOS, DESPATINADO, EMBOQUILLADOS, CERTIFICADO DE CALIDAD, HERRAMIENTAS, MATERIALES, MANO DE OBRA, LIMPIEZA Y ACARREO DE MATERIALES AL SITIO DE SU UTILIZACION, A CUALQUIER NIVEL.</t>
  </si>
  <si>
    <t>MUROS Y TECHOS</t>
  </si>
  <si>
    <t>PINTURA VINIL-ACRÍLICA A BASE DE AGUA ACABADO SEMIMATE  LAVABLE, PARA INTERIORES Y EXTERIORES QUE NO DESPRENDA VAPORES TÓXICOS NI OLORES DESAGRADABLES, CON LAS SIGUIENTES CARACTERÍSTICAS ( SÓLIDOS POR PESO 46-52%, SÓLIDOS POR VOLUMEN 30-36%, VISCOSIDAD DE 100-130 UK A 25°C, DENSIDAD &gt; O = 1.2 TON/M3., LAVABILIDAD &gt; O = 4,000 CICLOS, TIEMPO DE SECADO AL TACTO, 30-40 MIN., TIEMPO DE SECADO DURO &lt; O = 8 HRS., CICLO DE CURADO DE 7 DIAS, PH 6-8, RENDIMIENTO EN SUP. LISA 8-10 M2/LT., FINEZA DE MOLIDO (HEGMAN) 3-7 UH.)  EN MUROS Y TECHOS, TRABAJO TERMINADO, A DOS MANOS, INCLUYE: MATERIALES MENORES Y DE CONSUMO, ANDAMIOS, PREPARACION DE LA SUPERFICIE, SELLADO DE LA SUPERFICIE, HERRAMIENTAS, LIMPIEZA, MANO DE OBRA Y  ACARREOS DE MATERIALES AL SITIO DE SU UTILIZACIÓN. A CUALQUIER ALTURA.</t>
  </si>
  <si>
    <t>SUMINISTRO Y COLOCACION DE FALSO PLAFON DE TABLAROCA A UNA ALTURA DE HASTA 4.00 M PL-1, A BASE DE CANALETA GALVANIZADA JUNTAS TRATADAS CON PREFACINTA Y REDIMIX ACABADO PINTURA VINILICA COLOR BLANCO MATE. INCLUYE: REBORDE "L" EN REMATE DE PLAFON CON MURO, CANAL DE AMARRE   "C" SUJETO A CARTELA, INCLUYE: SUMINISTRO, COLOCACION, EQUIPO Y HERRAMIENTA.</t>
  </si>
  <si>
    <t>PINTURA DE ESMALTE ALQUIDÁLICO ANTICORROSIVO, ACABADO BRILLANTE, PARA INTERIORES Y EXTERIORES QUE NO DESPRENDA VAPORES TÓXICOS NI OLORES DESAGRADABLES, CON LAS SIGUIENTES CARACTERÍSTICAS (SÓLIDOS POR PESO 49-60%, SÓLIDOS POR VOLUMEN 40-46%, VISCOSIDAD DE 110-160 UK A 25°C, DENSIDAD 0.9-1.2 TON/M3., BRILLO A 60°C, 90%, TIEMPO DE SECADO AL TACTO, &lt; O = 6 HORAS, TIEMPO DE SECADO DURO &lt; O = 24 HORAS., ADHERENCIA 100%, RENDIMIENTO EN SUPERFICIE LISA 8-10 M2/LT., DILUCIÓN MÁXIMA (AGUARRÁS, THINNER), 15 %, EN HERRERÍA CERRADA (DUELA DE LÁMINA ACANALADA), TRABAJO TERMINADO, A DOS MANOS, INCLUYE: MATERIALES MENORES Y DE CONSUMO, ANDAMIOS, PREPARACIÓN DE LA SUPERFICIE, HERRAMIENTAS, LIMPIEZA, MANO DE OBRA Y EQUIPO DE SEGURIDAD. A CUALQUIER NIVEL.</t>
  </si>
  <si>
    <t>SUMINISTRO Y COLOCACION DE PISO DE LOSETA CERAMICA CON RECUBRIMIENTO ESMALTADO STAR MARCA LAMOSA DE 33 X 33 CM, CON DISEÑO TIPO MÁRMOL EN COLOR GRIS Y ACABADO SEMI BRILLANTE , ASENTADO CON PEGAPISO Y JUNTEDO CON JUNTEADOR DE COLOR, JUNTAS DE 4 MM. DE ANCHO, INCLUYE: TRAZO, CORTE, REMATES, ESCUADRE, DESPERDICIOS, DESPATINADO, EMBOQUILLADOS, CERTIFICADO DE CALIDAD, HERRAMIENTAS, MATERIALES, MANO DE OBRA, LIMPIEZA Y ACARREO DE MATERIALES AL SITIO DE SU UTILIZACION, A CUALQUIER ALTURA.</t>
  </si>
  <si>
    <t>SUMINISTRO Y COLOCACIÓN DE ZOCLO  LOSETA CERAMICA CON RECUBRIMIENTO ESMALTADO STAR MARCA LAMOSA DE 33 X 33 CM, CON DISEÑO TIPO MÁRMOL EN COLOR GRIS Y ACABADO SEMI BRILLANTE CORTADO A PIEZAS DE 10 X 33 CM, ACOMODO SEGUN DESPIECE DE PISO Y A PAÑO DE MURO JUNTA NO MAYOR A 3 MM, INCLUYE: MATERIALES, ACARREOS, CORTES, COLOCACIÓN, EQUIPO, HERRAMIENTA MENOR Y MANO DE OBRA.</t>
  </si>
  <si>
    <t>SUMINISTRO, HABILITADO Y COLOCACION DE FIJOS CON PERFILES DE ALUMINIO ANODIZADO DE "2" X "2" MARCA CUPRUM O SIMILAR EN COLOR GRIS EUROPA DE DIMENSIONES: SEGUN PROYECTO CRISTAL SATINOVO DE 6MM, SEGUN PROYECTO, INCLUYE: MATERIALES, REPISON, CORREDERAS Y/O MECANISMOS DE CELOSIAS, SELLADO PERIMETRAL, HERRAJES, PIVOTES, ELEMENTOS DE FIJACION, MATERIALES MENORES, HERRAMIENTAS, MANO DE OBRA, LIMPIEZA, FLETES, EQUIPO Y ACARREO DE MATERIALES AL SITIO DE SU COLOCACION, A CUALQUIER NIVEL.</t>
  </si>
  <si>
    <t xml:space="preserve">LUMINARIAS </t>
  </si>
  <si>
    <t>SALIDA ELECTRICA DE FUERZA BIFASICA PARA ALIMENTACION DE EQUIPO DE AIRE ACONDICIONADO  DE 1-3 TON., OCULTA EN MUROS Y/O LOSAS, CON TUBERIA Y CONEXIONES CONDUIT DE PVC PESADO DE 19 MM. DE DIAMETRO,  CABLE VINANEL THW-LS 600 V. A 75° C, 90° C, MARCA CONDUCTORES MONTERREY, (VIAKON-PROTOCOLIZADO), CABLE VINANEL 21 THW-LS 600 V. A 75° C, 90° C, MARCA CONDUMEX (CONDUMEX PROTOCOLIZADO).  CALIBRES 8 EN FASES, Y CALIBRE 10 EN TIERRA FISICA, CAJAS DE REGISTRO CUADRADAS CON TAPA, CHALUPAS Y TAPAS DE PVC, (VER PLANO DE DISTRIBUCION PROPORCINADO), INCLUYE: TRAZO, RANURAS, CONEXION A TIERRA, MATERIALES MENORES Y DE CONSUMO, CONEXIONES, PRUEBAS, DESPERDICIOS, HERRAMIENTAS, LIMPIEZA, MANO DE OBRA ESPECIALIZADA, Y ACARREO DEL MATERIAL AL SITIO DE SU COLOCACION. A CUALQUIER ALTURA.</t>
  </si>
  <si>
    <t>SALIDA ELECTRICA PARA CONTACTO BIFASICO CON TIERRA FISICA TIPO INDUSTRIAL EN LABORATORIO O TALLER, AEREO VISIBLE, FORMADA CON TUBERIA CONDUIT GALVANIZADA DE AJUSTE, ETIQUETA VERDE DE 13 Y 19 MM DE DIAM, CON CONDULET OVALADO EN SU TRAYECTORIA, CONDULETS RECTANGULARES FS O FST EN LA SALIDA,  CABLE VINANEL THW-LS 600 V. A 75° C, 90° C, MARCA CONDUCTORES MONTERREY, (VIAKON-PROTOCOLIZADO), CABLE VINANEL 21 THW-LS 600 V. A 75° C, 90° C, MARCA CONDUMEX (CONDUMEX PROTOCOLIZADO). CAL 10 FASES Y 12 PARA TIERRA FISICA (DISTANCIA CONSIDERADA DESDE EL TABLERO), TAPAS TIPO INDUSTRIAL CON HULE DE NEOPRENO, INCLUYE: CONEXION A TIERRA, ACCESORIOS, TAPAS, CONTACTOS BIFASICO 20 AMP. NEMA L5-20R, CON SEGURO DE MEDIA VUELTA, FIJACION, MATERIALES MENORES, NIVELACION, TRAZO, AJUSTES, DESPERDICIOS, MATERIALES MENORES, PRUEBAS, HERRAMIENTAS, MANO DE OBRA Y ACARREOS.</t>
  </si>
  <si>
    <t>SUMINISTRO E INSTALACION DE LÁMPARA TECNOLITE LED DECORATIVA  PARA TECHO EMPOTRABLE BUCARAMANGA IX, PARA INTERIORES, LUZ DE DÍA, 24W, 1600 LÚMENES, COLOR BLANCO, INCLUYE: MATERIALES  MENORES  DE CONSUMO, HERRAMIENTA, CONEXIONES, MANO DE OBRA,  LIMPIEZA DEL AREA DE TRABAJO, PRUEBAS Y ACARREO AL SITIO DE SU COLOCACION.</t>
  </si>
  <si>
    <t>SUMINISTRO Y COLOCACION DE LUMINARIO PARA INTERIORES TIPO SUSPENDER, EMPOTRAR, MCA. CONSTRULITA, CAT. OF443V0B408DA O SIMILAR, CON MEDIDAS GENERALES DE 5 X 120 CM., FABRICADA EN LAMINA DE ACERO AL CARBON CON ACABADO EN POLIESTER DE APLICACION ELECTROSTATICA, DIFUSOR DE POLICARBONATO, MODULO LED DE 26-37 WATTS., DRIVER MULTIVOLTAJE 127-277 VOLTS/60HZ, FACTOR DE POTENCIA =0.98, IP40, EFICIENCIA LUMÍNICA DE 128 LMS/W, IRC &gt;80, VIDA ÚTIL 50000 HRS, ANGULO DE APERTURA 100°, TEMPERATURA DE COLOR 4000K,  INCLUYE: MATERIALES DE FIJACION, CONEXIONES, CABLE USO RUDO, LAMPARA, PRUEBAS, COPIA DE CERTIFICACION ANCE, GARANTÍA POR ESCRITO DE 10 AÑOS, NIVELACION, MATERIALES MENORES Y DE CONSUMO, CONEXIONES, DESPERDICIOS, HERRAMIENTAS, ANDAMIOS, MANO DE OBRA, MATERIALES DE FIJACION, LIMPIEZA DEL AREA DE TRABAJO, Y ACARREO DE MATERIALES AL SITIO DE SU COLOCACION. A CUALQUIER ALTURA.</t>
  </si>
  <si>
    <t>PLANTILLA DE CONCRETO F'C=100 KG/CM2, TMA=3/4", DE 05 CM DE ESPESOR PROMEDIO. INCLUYE: MATERIALES, HERRAMIENTAS, AFINE, NIVELACION, LIMPIEZA, MANO DE OBRA Y ACARREO DE MATERIALES AL SITIO DE SU UTILIZACION.</t>
  </si>
  <si>
    <t>SUMINISTRO, HABILITADO, ARMADO Y COLOCACIÓN DE ACERO DE REFUERZO FY=4,200 KG/CM2 (G.E.), DE DIFERENTES DIÁMETROS, EN CIMENTACIÓN, INCLUYE: MATERIALES, HABILITADO, DOBLECES, SILLETAS, ALAMBRE, GANCHOS, ESCUADRAS, TRASLAPES, DESPERDICIOS HERRAMIENTAS, MANO DE OBRA Y ACARREO DE MATERIALES AL SITIO DE SU COLOCACIÓN.</t>
  </si>
  <si>
    <t>SUMINISTRO, HABILITADO, ARMADO Y COLOCACIÓN DE ACERO DE REFUERZO FY=4,200 KG/CM2 (G.E.), DE DIFERENTES DIÁMETROS, EN ESTRUCTURA, INCLUYE: MATERIALES, HABILITADO, DOBLECES, SILLETAS, ALAMBRE, GANCHOS, ESCUADRAS, TRASLAPES, DESPERDICIOS HERRAMIENTAS, MANO DE OBRA Y ACARREO DE MATERIALES AL SITIO DE SU COLOCACIÓN.</t>
  </si>
  <si>
    <t>RED DE VOZ Y DATOS</t>
  </si>
  <si>
    <t>SUMINISTRO E INSTALACIÓN DE BAJANTES PLUVIALES DE PVC SANITARIO DE 4" DE DIAMETRO, EMPOTRADO EN MURO, INCLUYE: CONEXIONES, COPLES, CODOS, MANO DE OBRA, MATERIAL, HERRAMIENTA, PEGAMENTO, MATERIALES MENORES, RANURACION EN MUROS, LIMPIEZAS, RETIRO DE MATERIAL PRODUCTO DE LA RANURA FUERA DE LA OBRA Y ACARREOS AL SITIO DE SU COLOCACIÓN. A CUALQUIER ALTURA.</t>
  </si>
  <si>
    <t>SUMINISTRO Y COLOCACIÓN DE COLADERA PLUVIAL DE CUPULA MARCA HELVEX O SIMILAR, MODELO 444-X, INCLUYE: MATERIAL, MANO DE OBRA, HERRAMIENTA, EQUIPO Y TODO LO NECESARIO PARA SU CORRECTA EJECUCIÓN.</t>
  </si>
  <si>
    <t xml:space="preserve">SALIDA HIDRAULICA DE AGUA FRIA Y/O CALIENTE, PARA ALIMENTACION Y DISTRIBUCIÓN DE CALENTADOR SOLAR, CONSISTENTE EN TUBERIA Y CONEXIONES DE PPR DE 1/2" A 2" DE DIAMETRO,  INCLUYE: TRAZO, RANURAS, CAMARAS CONTRA GOLPE DE ARIETE, CONEXIONES, ( COPLES, CODOS, TAPONES, TEES, YEES, REDUCCIONES, ETC.),  VALVULAS, TUERCAS UNION EN CUADROS DE VALVULAS, MATERIALES MENORES Y DE CONSUMO, PEGAMENTOS, ELEMENTOS DE FIJACION, DESPERDICIOS,  HERRAMIENTAS, LIMPIEZA, MANO DE OBRA, PRUEBAS HIDROSTATICAS, FLETES Y ACARREO DE LOS MATERIALES AL SITIO DE SU INSTALACION. </t>
  </si>
  <si>
    <t>SUMINISTRO Y COLOCACION DE REGISTRO TELEFONICO DE 30 X 30 X 13 CMS., EN CAJA DE LAMINA CAL. NO.16 CON FONDO DE MADERA, INCLUYE: PUERTA Y CHAPA MAESTRA, MATERIAL DE FIJACION, HERRAMIENTA, LIMPIEZA Y ACARREO DEL MATERIAL AL SITIO DE SU UTILIZACION.</t>
  </si>
  <si>
    <t>SUMINISTRO, INSTALACION Y MONTAJE DE COCINA INTEGRAL DE MADERA/MDF MODELO ZORYA DE 2.40, COLOR BLANCO, MODULO INFERIOR 1 DE 1.20 MTS. CON TARJA 3 PUERTAS, MODULO INFERIOR 2 DE 40 CMS., MODULO SUPERIOR 1 DE 1.20 MTS. CON 3 PUERTAS, MODELO SUPERIOR 2 DE 80 CMS. CON 2 PUERTAS, MODULO SUPERIOR 3 DE 40 CMS. CON 1 PUERTA, HACIENDO UN TOTAL DE 5 MODULOS CON 4 CAJONES, PUERTAS, TARJA, ENTREPAÑOS Y JALADERAS, INCLUYE TODOS LOS MATERIALES, HTA, MANO DE OBRA, DESPERDICIOS, CONEXIONES HID, SANIT. Y GAS, ACARREOS MANIOBRAS, FLETES DE CUALQUIER LUGAR DENTRO DE LA ZONA METROPOLITANA A LA OBRA Y TODO LO NECESARIO PARA SU CORRECTA INSTALACION Y FUNCIONAMIENTO.</t>
  </si>
  <si>
    <t>SUMINISTRO E INSTALACION DE INTERRUPTOR DE SEGURIDAD (CUCHILLAS)  SERVICIO INDUSTRIAL CON MECANISMO DE ACCION RAPIDA DE 2 X 30 AMPS, CON GABINETE NEMA-1, MCA. SQUARE D O SIMILAR, CAT. D221N,  INCLUYE:  ELEMENTOS DE  FIJACION, CONEXION, PRUEBAS, FUSIBLES, MATERIALES MENORES Y DE CONSUMO, HERRAMIENTAS, LIMPIEZA, MANO DE OBRA Y ACARREOS AL SITIO DE SU INSTALACION.</t>
  </si>
  <si>
    <t>SUMINISTRO Y COLOCACIÓN DE CALENTADOR SOLAR MARCA CALOREX, MODELO SL-240 DE CAPACIDAD DE 240 LT DE COLECTOR SOLAR DE PLACA. INCLUYE: MATERIALES DE FONTANERÍA PARA SU INSTALACIÓN, INSTALACIÓN, MANO DE OBRA, EQUIPO Y HERRAMIENTA.</t>
  </si>
  <si>
    <t>SUMINISTRO Y COLOCACIÓN DE CISTERNA DE 2,800 L, EQUIPADA, DE 1.86 M DE DIÁMETRO Y 1.18 M DE ALTURA, MARCA ROTOPLAS O SIMILAR, INCLUYE: EXCAVACIÓN, PLANTILLA DE CONCRETO F'C=100 KG/CM2, DE 10 CM DE ESPESOR CON MALLA ELECTROSOLDADA 6"X6" 10-10, BOMBA SUMERGIBLE MONOFÁSICA PARA POZO PROFUNDO DE 4", DE 1 HP, DE 110V, MARCA EVANS, MODELO SD410ME100F3, EN ACERO INOXIDABLE, TUBERIA DE DESCARGA DE 3",  CONEXIÓN PARA 1 ALIMENTACIÓN HIDRÁULICA DE 1/2", RELLENO APISONADO DE SUELO CEMENTO, MATERIAL, HERRAMIENTA, EQUIPO, MANO DE OBRA Y TODO LO NECESARIO PARA SU CORRECTA EJECUCIÓN.</t>
  </si>
  <si>
    <t>SUMINISTRO Y COLOCACION DE TANQUE HIDRONEUMATICO HYDRO-MAC DE 380L VERTICAL DE 70X70X126 CM, CODIGO EQTH-380VE,  DE 40 PSI, DE 60 KG DE PESO, MARCA EVANS O SIMILAR.  INCLUYE: CONEXION HIDRAULICA, MATERIALES MENORES Y DE CONSUMO, PRUEBAS, HERRAMIENTAS, LIMPIEZA, GARANTIA POR ESCRITO Y MANO DE OBRA ESPECIALIZADA.</t>
  </si>
  <si>
    <t>REGISTRO HIDRAULICO DE 0.30 X 0.30 X 0.50 M, CON MURO DE LADRILLO DE LAMA 5.5 X 11.0 X 22.0 CM, ASENTADO CON MORTERO CEMENTO-ARENA 1:3, A SOGA, APLANADO CON MORTERO CEMENTO-ARENA DE RIO 1:3,  Y PISO DE CONCRETO F'C=100 KG/CM2 ACABADO PULIDO DE 5CM. INCLUYE: TRAZO, EXCAVACIONES, NIVELACION, RELLENO CON MATERIAL PRODUCTO DE EXCAVACION, RETIRO DE MATERIAL EXCEDENTE FUERA DE LA OBRA, TAPA DE CONCRETO F'C=200 KG/CM2, MARCO Y CONTRAMARCO DE ANGULO DE 1 1/2" X 1/8", MATERIALES, DESPERDICIOS, HERRAMIENTAS, MANO DE OBRA, LIMPIEZA, RETIRO DE MATERIAL PRODUCTO DE EXCAVACION FUERA DE LA OBRA Y ACARREO DE MATERIALES AL SITIO DE SU UTILIZACION.</t>
  </si>
  <si>
    <t>SALIDA HIDRAULICA DE AGUA FRIA Y/O CALIENTE, PARA ALIMENTACION A MUEBLE SANITARIO, CONSISTENTE EN TUBERIA Y CONEXIONES DE PPR DE 1/2" A 2" DE DIAMETRO,  INCLUYE: TRAZO, RANURAS, CAMARAS CONTRA GOLPE DE ARIETE, CONEXIONES, ( COPLES, CODOS, TAPONES, TEES, YEES, REDUCCIONES, ETC.),  VALVULAS, TUERCAS UNION EN CUADROS DE VALVULAS, MATERIALES MENORES Y DE CONSUMO, PEGAMENTOS, ELEMENTOS DE FIJACION, DESPERDICIOS,  HERRAMIENTAS, LIMPIEZA, MANO DE OBRA, PRUEBAS HIDROSTATICAS, FLETES Y ACARREO DE LOS MATERIALES AL SITIO DE SU INSTALACION. (EN CUALQUIER NIVEL).</t>
  </si>
  <si>
    <t>SUMINISTRO Y COLOCACION DE MALLA ELECTROSOLDADA 6X6-10/10 COMO REFUERZO EN PISOS DE CONCRETO, INCLUYE: DESPERDICIOS, TRASLAPES, HERRAMIENTA Y ACARREO DEL MATERIAL AL SITIO DE SU COLOCACION.</t>
  </si>
  <si>
    <t>CERRAMIENTO 15X15 CM CONCRETO HECHO EN OBRA F'C= 200 KG/CM2, ARMADA CON 4 VARILLAS DEL #3, FY=4200KG/CM2 Y ESTRIBOS DEL #2 @ 20 CM, CIMBRA ACABADO COMUN A 2 CARAS, INCLUYE: CRUCES DE VARILLAS, DESPERDICIOS, MANO DE OBRA, HERRAMIENTA, EQUIPO Y TODO LO NECEARIO PARA SU CORRECTA EJECUCIÓN.</t>
  </si>
  <si>
    <t xml:space="preserve">IMPERMEABILIZACION DE MUROS O LOSAS, SISTEMA NAYA 4.0 PG  IMPERMEABILIZANTE PREFABRICADO A BASE A ASFALTOS MODIFICADOS CON PLOMEROS SINTETICOS DE 4 MM DE ESPESOR REFORZADO CON FIBRA DE POLIESTER, GARANTIA POR ESCRITO DE 8 AÑOS, INCLUYE: PRIMARIO ASFALTICO BASE AGUA CON UN RENDIMIENTO DE 0.20 LT/M2, SELLADO DE FISURAS Y GRIETAS CON CEMENTO PLASTICO ASFALTICO CON RENDIMIENTO PROM. DE 0.10 LT/M2, PREVIO BARRIDO DE LA SUPERFICIE Y PREPARACION DE LA MISMA, TRASLAPES LONGITUDINALES Y TRANSVERSALES DE 10 CMS., HERRAMIENTA, EQUIPO, ACARREOS, ELEVACIONES, SELLADO DE ORILLAS, REMATES, MATERIALES MENORES Y DE CONSUMO, CORTES, DESPERDICIOS, LIMPIEZA GENERAL, HERRAMIENTAS, MANO DE OBRA ESPECIALIZADA Y TODO LO NECESARIO PARA SU CORRECTA EJECUCION.          </t>
  </si>
  <si>
    <t>SUMINISTRO Y COLOCACION DE ESPEJO DE CRISTAL FLOTADO DE 6 MM. CON MARCO DE ALUMINIO ANODIZADO NATURAL DE 2", INCLUYE: MATERIALES MENORES Y DE CONSUMO,  ELEMENTOS DE FIJACION, MARCO DE ALUMINIO, VINILO, PIJAS, HERRAMIENTAS, LIMPIEZA Y MANO DE OBRA ESPECIALIZADA.</t>
  </si>
  <si>
    <t>DREN DE AIRE ACONDICIONADO, CONSISTENTE EN TUBERIA Y CONEXIONES DE PVC DE 2" DE DIAMETRO, INCLUYE: DESPERDICIO DE TUBERIA, LINEA DE VENTILACION (DESFOGUE),  COPLES, CODOS, TEES, YEES, MATERIALES MENORES, FLETES Y ACARREO DE LOS MATERIALES AL SITIO DE SU INSTALACION Y PRUEBAS. (DE ACUERDO A PLANOS DE PROYECTO).</t>
  </si>
  <si>
    <t>SUMINISTRO Y COLOCACIÓN DE PARASOL PERIMETRAL DE 0.30 M DE ANCHO ENMARCANDO VANOS DE PUERTAS Y/O VENTANAS, A BASE DE PANEL PREFABRICADO AISLADO TIPO COVINTEC O SIMILAR, SUJETADO AL MURO EXISTENTE MEDIANTE TRAMOS DE VARILLA DE ACERO CORRUGADO DE NO. 4 (1/2") DE 0.40 M DE LONGITUD TOTAL, EMPOTRADAS AL MURO BASE Y ELECTROSOLDADAS A LA MALLA DEL PANEL, COLOCADAS A CADA 0.50 M EN TODO EL PERÍMETRO, APLICACIÓN DE ENJARRE (APLANADO) A BASE DE MEZCLA CEMENTO-CAL-ARENA EN PROPORCIÓN 1:2:6, APLICADO EN AMBAS CARAS CON UN ESPESOR PROMEDIO DE 2.5 CM. INCLUYE FORMACIÓN Y AFINADO DE BOQUILLAS, ARISTAS (ESQUINAS) VIVAS A PLOMO Y NIVEL, CON MALLA POLLERA EN JUNTAS CON MURO PREVIAS AL APLANADO. INCLUYE: MATERIALES, MANO DE OBRA ESPECIALIZADA. ACARREOS. USO Y RETIRO DE ANDAMIOS. HERRAMIENTAS Y EQUIPO.</t>
  </si>
  <si>
    <t>SUMINISTRO, HABILITADO Y COLOCACIÓN DE VENTANAS CON PERFILES DE ALUMINIO ANODIZADO EN COLOR  GRIS EUROPA DE 2" X "2" DIMENSIONES SEGÚN PROYECTO,  CRISTAL LAMINADO CLARO 9 MM, SEGÚN PROYECTO. INCLUYE: MATERIALES, REPISON, CORREDERAS Y/O MECANISMOS DE CELOSÍAS, SELLADO PERIMETRAL, HERRAJES, PIVOTES, ELEMENTOS DE FIJACIÓN, MATERIALES MENORES, HERRAMIENTAS, MANO DE OBRA, LIMPIEZA, FLETES, EQUIPO Y ACARREO DE MATERIALES AL SITIO DE SU COLOCACIÓN, A CUALQUIER NIVEL.</t>
  </si>
  <si>
    <t>SUMINISTRO E INSTALACIÓN DE DOMO DE POLICARBONATO CELULAR DE 6 MM COLOR GRIS PLATA, CONFIGURADO EN ARCOS TIPO CAÑON DE LA MARCA POLIGAL O SIMILAR, DE 2.10 X 4.65 EN AZOTEA, INCLUYE: CANALETAS DE ALUMINIO DE 4.50X13.00X6.10 CM PARA ESCURRIMIENTOS, ESTRUCTURA DE MARCO TUBULAR DE ACERO CAL. 14, MATERIALES MENORES Y DE FIJACIÓN, INSTALACIÓN, MANO DE OBRA ESPECIALIZADA, ACARREOS HORIZONTALES Y VERTICALES, HERRAMIENTA Y EQUIPO.</t>
  </si>
  <si>
    <t>SUMINISTRO E INSTALACIÓN DE DOMO PREFABRICADO DE ACRILICO DE ALTO IMPACTO DE 0.80 X 0.80 EN AZOTEA, INCLUYE: MATERIALES MENORES, INSTALACIÓN, MANO DE OBRA ESPECIALIZADA, ACARREOS HORIZONTALES Y VERTICALES, HERRAMIENTA Y EQUIPO.</t>
  </si>
  <si>
    <t>COLUMNAS Y TRABES</t>
  </si>
  <si>
    <t xml:space="preserve">CIMBRA COMUN EN LOSA TAPA CON TIPO CHAROLA, INCLUYE: SUMINISTRO DE LOS MATERIALES DE LA CIMBRA DE CONTACTO A BASE DE CHAROLA, ACARREO DEL MATERIAL AL LUGAR DE CIMBRADO, MANO DE OBRA, HERRAMIENTA Y EQUIPO, ANDAMIOS Y TENDIDOS, ALAMBRE RECOCIDO, CLAVOS, SEPARADORES, DESMOLDANTE, DESPERDICIOS, ACARREOS INTERNOS  MATERIALES DE OBRA, LIMPIEZA DEL AREA DE TRABAJO  Y TODO LO NECESARIO PARA SU CORRECTA EJECUCION.  </t>
  </si>
  <si>
    <t>SIOP-045</t>
  </si>
  <si>
    <t>SIOP-046</t>
  </si>
  <si>
    <t>SIOP-047</t>
  </si>
  <si>
    <t>SIOP-048</t>
  </si>
  <si>
    <t>SIOP-049</t>
  </si>
  <si>
    <t>SIOP-050</t>
  </si>
  <si>
    <t>SIOP-051</t>
  </si>
  <si>
    <t>SIOP-052</t>
  </si>
  <si>
    <t>SIOP-053</t>
  </si>
  <si>
    <t>SIOP-054</t>
  </si>
  <si>
    <t>SIOP-055</t>
  </si>
  <si>
    <t>SIOP-056</t>
  </si>
  <si>
    <t>SIOP-057</t>
  </si>
  <si>
    <t>SIOP-058</t>
  </si>
  <si>
    <t>SIOP-059</t>
  </si>
  <si>
    <t>SIOP-060</t>
  </si>
  <si>
    <t>SIOP-061</t>
  </si>
  <si>
    <t>SIOP-062</t>
  </si>
  <si>
    <t>SIOP-063</t>
  </si>
  <si>
    <t>SIOP-064</t>
  </si>
  <si>
    <t>SIOP-065</t>
  </si>
  <si>
    <t>SIOP-066</t>
  </si>
  <si>
    <t>SIOP-067</t>
  </si>
  <si>
    <t>SIOP-068</t>
  </si>
  <si>
    <t>SIOP-069</t>
  </si>
  <si>
    <t>SIOP-070</t>
  </si>
  <si>
    <t>SIOP-071</t>
  </si>
  <si>
    <t>SIOP-072</t>
  </si>
  <si>
    <t>SIOP-073</t>
  </si>
  <si>
    <t>SIOP-074</t>
  </si>
  <si>
    <t>SIOP-075</t>
  </si>
  <si>
    <t>SIOP-076</t>
  </si>
  <si>
    <t>SIOP-077</t>
  </si>
  <si>
    <t>SIOP-078</t>
  </si>
  <si>
    <t>SIOP-079</t>
  </si>
  <si>
    <t>SIOP-080</t>
  </si>
  <si>
    <t>SIOP-081</t>
  </si>
  <si>
    <t>SIOP-082</t>
  </si>
  <si>
    <t>SIOP-083</t>
  </si>
  <si>
    <t>SIOP-084</t>
  </si>
  <si>
    <t>SIOP-085</t>
  </si>
  <si>
    <t>SIOP-086</t>
  </si>
  <si>
    <t>SIOP-087</t>
  </si>
  <si>
    <t>SIOP-088</t>
  </si>
  <si>
    <t>SIOP-089</t>
  </si>
  <si>
    <t>SIOP-090</t>
  </si>
  <si>
    <t>SIOP-091</t>
  </si>
  <si>
    <t>SIOP-092</t>
  </si>
  <si>
    <t>SIOP-093</t>
  </si>
  <si>
    <t>SIOP-094</t>
  </si>
  <si>
    <t>SIOP-095</t>
  </si>
  <si>
    <t>SIOP-096</t>
  </si>
  <si>
    <t>SIOP-097</t>
  </si>
  <si>
    <t>SIOP-098</t>
  </si>
  <si>
    <t>SIOP-099</t>
  </si>
  <si>
    <t>SIOP-100</t>
  </si>
  <si>
    <t>SIOP-101</t>
  </si>
  <si>
    <t>SIOP-102</t>
  </si>
  <si>
    <t>SIOP-103</t>
  </si>
  <si>
    <t>SIOP-104</t>
  </si>
  <si>
    <t>SIOP-105</t>
  </si>
  <si>
    <t>SIOP-106</t>
  </si>
  <si>
    <t>SIOP-107</t>
  </si>
  <si>
    <t>SIOP-108</t>
  </si>
  <si>
    <t>SIOP-109</t>
  </si>
  <si>
    <t>SIOP-110</t>
  </si>
  <si>
    <t>SIOP-111</t>
  </si>
  <si>
    <t>SIOP-112</t>
  </si>
  <si>
    <t>SIOP-113</t>
  </si>
  <si>
    <t>SIOP-114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</si>
</sst>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7" formatCode="&quot;$&quot;#,##0.00;\-&quot;$&quot;#,##0.00"/>
    <numFmt numFmtId="164" formatCode="_-[$€-2]* #,##0.00_-;\-[$€-2]* #,##0.00_-;_-[$€-2]* \-??_-"/>
    <numFmt numFmtId="165" formatCode="_-&quot;$&quot;* #,##0.00_-;&quot;-$&quot;* #,##0.00_-;_-&quot;$&quot;* \-??_-;_-@_-"/>
    <numFmt numFmtId="166" formatCode="&quot;$&quot;#,##0.00;[Red]&quot;-$&quot;#,##0.00"/>
    <numFmt numFmtId="167" formatCode="#,##0.0000"/>
    <numFmt numFmtId="168" formatCode="&quot;SIOP-&quot;000"/>
    <numFmt numFmtId="169" formatCode="&quot;$&quot;#,##0.00"/>
    <numFmt numFmtId="170" formatCode="0.000"/>
  </numFmts>
  <fonts count="22">
    <font>
      <sz val="11"/>
      <color rgb="FF000000"/>
      <name val="Calibri"/>
      <family val="2"/>
      <charset val="-12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8"/>
      <name val="Arial"/>
      <family val="2"/>
    </font>
    <font>
      <sz val="10"/>
      <color rgb="FF00000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8"/>
      <name val="Calibri"/>
      <family val="2"/>
    </font>
    <font>
      <b/>
      <sz val="10"/>
      <color rgb="FF000000"/>
      <name val="Calibri"/>
      <family val="2"/>
    </font>
    <font>
      <b/>
      <sz val="10"/>
      <color rgb="FF5B9BD5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6600"/>
      <name val="Calibri"/>
      <family val="2"/>
    </font>
    <font>
      <b/>
      <sz val="10"/>
      <color rgb="FF0000CC"/>
      <name val="Calibri"/>
      <family val="2"/>
      <scheme val="minor"/>
    </font>
    <font>
      <b/>
      <sz val="10"/>
      <color rgb="FF0000CC"/>
      <name val="Calibri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CC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69443"/>
        <bgColor indexed="64"/>
      </patternFill>
    </fill>
    <fill>
      <patternFill patternType="solid">
        <fgColor theme="0" tint="-0.24993999302387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rgb="FF333F48"/>
      </left>
      <right/>
      <top style="medium">
        <color rgb="FF333F48"/>
      </top>
      <bottom style="medium">
        <color rgb="FF333F48"/>
      </bottom>
    </border>
    <border>
      <left/>
      <right/>
      <top style="medium">
        <color rgb="FF333F48"/>
      </top>
      <bottom style="medium">
        <color rgb="FF333F48"/>
      </bottom>
    </border>
    <border>
      <left/>
      <right style="thin">
        <color rgb="FF333F48"/>
      </right>
      <top style="medium">
        <color rgb="FF333F48"/>
      </top>
      <bottom style="medium">
        <color rgb="FF333F48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</borders>
  <cellStyleXfs count="3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0" fillId="0" borderId="0" applyBorder="0" applyProtection="0">
      <alignment/>
    </xf>
    <xf numFmtId="0" fontId="17" fillId="0" borderId="0">
      <alignment/>
      <protection/>
    </xf>
    <xf numFmtId="0" fontId="0" fillId="0" borderId="0">
      <alignment/>
      <protection/>
    </xf>
    <xf numFmtId="165" fontId="0" fillId="0" borderId="0" applyBorder="0" applyProtection="0">
      <alignment/>
    </xf>
    <xf numFmtId="0" fontId="17" fillId="0" borderId="0">
      <alignment/>
      <protection/>
    </xf>
    <xf numFmtId="0" fontId="17" fillId="0" borderId="0">
      <alignment/>
      <protection/>
    </xf>
    <xf numFmtId="0" fontId="17" fillId="0" borderId="0">
      <alignment/>
      <protection/>
    </xf>
    <xf numFmtId="164" fontId="17" fillId="0" borderId="0">
      <alignment/>
      <protection/>
    </xf>
    <xf numFmtId="0" fontId="17" fillId="0" borderId="0">
      <alignment/>
      <protection/>
    </xf>
    <xf numFmtId="0" fontId="17" fillId="0" borderId="0">
      <alignment/>
      <protection/>
    </xf>
    <xf numFmtId="0" fontId="17" fillId="0" borderId="0">
      <alignment/>
      <protection/>
    </xf>
    <xf numFmtId="165" fontId="0" fillId="0" borderId="0" applyBorder="0" applyProtection="0">
      <alignment/>
    </xf>
    <xf numFmtId="165" fontId="0" fillId="0" borderId="0" applyBorder="0" applyProtection="0">
      <alignment/>
    </xf>
    <xf numFmtId="0" fontId="17" fillId="0" borderId="0">
      <alignment/>
      <protection/>
    </xf>
    <xf numFmtId="0" fontId="0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</cellStyleXfs>
  <cellXfs count="121">
    <xf numFmtId="0" fontId="0" fillId="0" borderId="0" xfId="0"/>
    <xf numFmtId="0" fontId="3" fillId="0" borderId="0" xfId="30" applyFont="1" applyAlignment="1">
      <alignment vertical="top"/>
      <protection/>
    </xf>
    <xf numFmtId="0" fontId="4" fillId="0" borderId="0" xfId="30" applyFont="1" applyAlignment="1">
      <alignment vertical="top"/>
      <protection/>
    </xf>
    <xf numFmtId="0" fontId="3" fillId="0" borderId="0" xfId="24" applyFont="1" applyAlignment="1">
      <alignment horizontal="center" vertical="center"/>
      <protection/>
    </xf>
    <xf numFmtId="0" fontId="5" fillId="0" borderId="0" xfId="30" applyFont="1" applyAlignment="1">
      <alignment vertical="top"/>
      <protection/>
    </xf>
    <xf numFmtId="0" fontId="0" fillId="0" borderId="0" xfId="0" applyAlignment="1">
      <alignment horizontal="left"/>
    </xf>
    <xf numFmtId="0" fontId="0" fillId="0" borderId="0" xfId="0" applyAlignment="1">
      <alignment horizontal="justify"/>
    </xf>
    <xf numFmtId="0" fontId="0" fillId="0" borderId="0" xfId="0" applyAlignment="1">
      <alignment wrapText="1"/>
    </xf>
    <xf numFmtId="0" fontId="3" fillId="0" borderId="1" xfId="30" applyFont="1" applyBorder="1" applyAlignment="1">
      <alignment horizontal="left" vertical="top"/>
      <protection/>
    </xf>
    <xf numFmtId="0" fontId="7" fillId="0" borderId="1" xfId="30" applyFont="1" applyBorder="1" applyAlignment="1">
      <alignment horizontal="justify" vertical="top"/>
      <protection/>
    </xf>
    <xf numFmtId="0" fontId="3" fillId="0" borderId="2" xfId="30" applyFont="1" applyBorder="1" applyAlignment="1">
      <alignment horizontal="left" vertical="top"/>
      <protection/>
    </xf>
    <xf numFmtId="0" fontId="7" fillId="0" borderId="2" xfId="30" applyFont="1" applyBorder="1" applyAlignment="1">
      <alignment horizontal="justify" vertical="top" wrapText="1"/>
      <protection/>
    </xf>
    <xf numFmtId="0" fontId="7" fillId="0" borderId="3" xfId="30" applyFont="1" applyBorder="1" applyAlignment="1">
      <alignment horizontal="center" vertical="top"/>
      <protection/>
    </xf>
    <xf numFmtId="0" fontId="7" fillId="0" borderId="0" xfId="30" applyFont="1" applyAlignment="1">
      <alignment horizontal="center" vertical="top"/>
      <protection/>
    </xf>
    <xf numFmtId="0" fontId="7" fillId="0" borderId="4" xfId="30" applyFont="1" applyBorder="1" applyAlignment="1">
      <alignment horizontal="center" vertical="top" wrapText="1"/>
      <protection/>
    </xf>
    <xf numFmtId="0" fontId="8" fillId="0" borderId="0" xfId="30" applyFont="1" applyAlignment="1">
      <alignment horizontal="justify" vertical="top" wrapText="1"/>
      <protection/>
    </xf>
    <xf numFmtId="0" fontId="7" fillId="0" borderId="5" xfId="30" applyFont="1" applyBorder="1" applyAlignment="1">
      <alignment horizontal="justify" vertical="top"/>
      <protection/>
    </xf>
    <xf numFmtId="14" fontId="3" fillId="0" borderId="6" xfId="30" applyNumberFormat="1" applyFont="1" applyBorder="1" applyAlignment="1">
      <alignment horizontal="left" vertical="top" wrapText="1"/>
      <protection/>
    </xf>
    <xf numFmtId="14" fontId="3" fillId="0" borderId="4" xfId="30" applyNumberFormat="1" applyFont="1" applyBorder="1" applyAlignment="1">
      <alignment horizontal="left" vertical="top" wrapText="1"/>
      <protection/>
    </xf>
    <xf numFmtId="0" fontId="3" fillId="0" borderId="4" xfId="30" applyFont="1" applyBorder="1" applyAlignment="1">
      <alignment horizontal="left" vertical="top" wrapText="1"/>
      <protection/>
    </xf>
    <xf numFmtId="14" fontId="3" fillId="0" borderId="7" xfId="30" applyNumberFormat="1" applyFont="1" applyBorder="1" applyAlignment="1">
      <alignment horizontal="left" vertical="top" wrapText="1"/>
      <protection/>
    </xf>
    <xf numFmtId="0" fontId="8" fillId="0" borderId="1" xfId="30" applyFont="1" applyBorder="1" applyAlignment="1">
      <alignment horizontal="center" vertical="top"/>
      <protection/>
    </xf>
    <xf numFmtId="0" fontId="3" fillId="0" borderId="8" xfId="30" applyFont="1" applyBorder="1" applyAlignment="1">
      <alignment horizontal="left" vertical="top"/>
      <protection/>
    </xf>
    <xf numFmtId="0" fontId="4" fillId="0" borderId="0" xfId="30" applyFont="1" applyAlignment="1">
      <alignment horizontal="left" vertical="top"/>
      <protection/>
    </xf>
    <xf numFmtId="0" fontId="4" fillId="0" borderId="0" xfId="30" applyFont="1" applyAlignment="1">
      <alignment horizontal="justify" vertical="top"/>
      <protection/>
    </xf>
    <xf numFmtId="0" fontId="4" fillId="0" borderId="0" xfId="30" applyFont="1" applyAlignment="1">
      <alignment vertical="top" wrapText="1"/>
      <protection/>
    </xf>
    <xf numFmtId="0" fontId="7" fillId="0" borderId="0" xfId="30" applyFont="1" applyAlignment="1">
      <alignment horizontal="left" vertical="top"/>
      <protection/>
    </xf>
    <xf numFmtId="0" fontId="7" fillId="0" borderId="0" xfId="30" applyFont="1" applyAlignment="1">
      <alignment horizontal="justify" vertical="top"/>
      <protection/>
    </xf>
    <xf numFmtId="0" fontId="7" fillId="0" borderId="0" xfId="30" applyFont="1" applyAlignment="1">
      <alignment vertical="top"/>
      <protection/>
    </xf>
    <xf numFmtId="0" fontId="7" fillId="0" borderId="0" xfId="30" applyFont="1" applyAlignment="1">
      <alignment vertical="top" wrapText="1"/>
      <protection/>
    </xf>
    <xf numFmtId="49" fontId="4" fillId="0" borderId="0" xfId="30" applyNumberFormat="1" applyFont="1" applyAlignment="1">
      <alignment horizontal="left" vertical="top"/>
      <protection/>
    </xf>
    <xf numFmtId="0" fontId="8" fillId="0" borderId="0" xfId="30" applyFont="1" applyAlignment="1">
      <alignment horizontal="justify" vertical="top"/>
      <protection/>
    </xf>
    <xf numFmtId="166" fontId="8" fillId="0" borderId="0" xfId="30" applyNumberFormat="1" applyFont="1" applyAlignment="1">
      <alignment horizontal="justify" vertical="top" wrapText="1"/>
      <protection/>
    </xf>
    <xf numFmtId="166" fontId="8" fillId="0" borderId="0" xfId="30" applyNumberFormat="1" applyFont="1" applyAlignment="1">
      <alignment horizontal="right" vertical="top" wrapText="1"/>
      <protection/>
    </xf>
    <xf numFmtId="0" fontId="10" fillId="0" borderId="0" xfId="30" applyFont="1" applyAlignment="1">
      <alignment horizontal="left" vertical="top"/>
      <protection/>
    </xf>
    <xf numFmtId="0" fontId="10" fillId="0" borderId="0" xfId="30" applyFont="1" applyAlignment="1">
      <alignment horizontal="justify" vertical="top"/>
      <protection/>
    </xf>
    <xf numFmtId="49" fontId="11" fillId="0" borderId="0" xfId="30" applyNumberFormat="1" applyFont="1" applyAlignment="1">
      <alignment horizontal="center" vertical="top" wrapText="1"/>
      <protection/>
    </xf>
    <xf numFmtId="167" fontId="11" fillId="0" borderId="0" xfId="30" applyNumberFormat="1" applyFont="1" applyAlignment="1">
      <alignment horizontal="right" vertical="top"/>
      <protection/>
    </xf>
    <xf numFmtId="166" fontId="12" fillId="0" borderId="0" xfId="0" applyNumberFormat="1" applyFont="1" applyAlignment="1">
      <alignment horizontal="justify" vertical="top" wrapText="1"/>
    </xf>
    <xf numFmtId="168" fontId="5" fillId="0" borderId="0" xfId="30" applyNumberFormat="1" applyFont="1" applyAlignment="1">
      <alignment horizontal="left" vertical="top"/>
      <protection/>
    </xf>
    <xf numFmtId="0" fontId="5" fillId="0" borderId="0" xfId="0" applyFont="1" applyAlignment="1">
      <alignment horizontal="justify" vertical="top"/>
    </xf>
    <xf numFmtId="0" fontId="5" fillId="0" borderId="0" xfId="30" applyFont="1" applyAlignment="1">
      <alignment horizontal="center" vertical="top"/>
      <protection/>
    </xf>
    <xf numFmtId="4" fontId="5" fillId="0" borderId="0" xfId="30" applyNumberFormat="1" applyFont="1" applyAlignment="1">
      <alignment vertical="top"/>
      <protection/>
    </xf>
    <xf numFmtId="169" fontId="5" fillId="0" borderId="0" xfId="20" applyNumberFormat="1" applyFont="1" applyBorder="1" applyAlignment="1" applyProtection="1">
      <alignment vertical="top"/>
      <protection/>
    </xf>
    <xf numFmtId="4" fontId="5" fillId="0" borderId="0" xfId="0" applyNumberFormat="1" applyFont="1" applyAlignment="1">
      <alignment horizontal="center" vertical="top" wrapText="1"/>
    </xf>
    <xf numFmtId="169" fontId="13" fillId="0" borderId="0" xfId="0" applyNumberFormat="1" applyFont="1" applyAlignment="1">
      <alignment horizontal="right" vertical="top"/>
    </xf>
    <xf numFmtId="49" fontId="14" fillId="0" borderId="0" xfId="0" applyNumberFormat="1" applyFont="1" applyAlignment="1">
      <alignment horizontal="left" vertical="top" shrinkToFit="1"/>
    </xf>
    <xf numFmtId="49" fontId="14" fillId="0" borderId="0" xfId="0" applyNumberFormat="1" applyFont="1" applyAlignment="1">
      <alignment horizontal="justify" vertical="top" shrinkToFit="1"/>
    </xf>
    <xf numFmtId="4" fontId="15" fillId="0" borderId="0" xfId="0" applyNumberFormat="1" applyFont="1" applyAlignment="1">
      <alignment horizontal="right" vertical="top"/>
    </xf>
    <xf numFmtId="0" fontId="15" fillId="0" borderId="0" xfId="0" applyFont="1" applyAlignment="1">
      <alignment horizontal="left" vertical="top"/>
    </xf>
    <xf numFmtId="7" fontId="14" fillId="0" borderId="0" xfId="0" applyNumberFormat="1" applyFont="1" applyAlignment="1">
      <alignment horizontal="right" vertical="top"/>
    </xf>
    <xf numFmtId="166" fontId="14" fillId="0" borderId="0" xfId="0" applyNumberFormat="1" applyFont="1" applyAlignment="1">
      <alignment horizontal="right" vertical="top" wrapText="1"/>
    </xf>
    <xf numFmtId="0" fontId="4" fillId="0" borderId="0" xfId="30" applyFont="1" applyAlignment="1">
      <alignment horizontal="center" vertical="top"/>
      <protection/>
    </xf>
    <xf numFmtId="4" fontId="4" fillId="0" borderId="0" xfId="30" applyNumberFormat="1" applyFont="1" applyAlignment="1">
      <alignment vertical="top"/>
      <protection/>
    </xf>
    <xf numFmtId="169" fontId="4" fillId="0" borderId="0" xfId="20" applyNumberFormat="1" applyFont="1" applyBorder="1" applyAlignment="1" applyProtection="1">
      <alignment vertical="top"/>
      <protection/>
    </xf>
    <xf numFmtId="4" fontId="14" fillId="0" borderId="0" xfId="0" applyNumberFormat="1" applyFont="1" applyAlignment="1">
      <alignment horizontal="center" vertical="top" wrapText="1"/>
    </xf>
    <xf numFmtId="169" fontId="6" fillId="0" borderId="0" xfId="0" applyNumberFormat="1" applyFont="1" applyAlignment="1">
      <alignment horizontal="right" vertical="top"/>
    </xf>
    <xf numFmtId="166" fontId="10" fillId="0" borderId="0" xfId="0" applyNumberFormat="1" applyFont="1" applyAlignment="1">
      <alignment horizontal="right" vertical="top" wrapText="1"/>
    </xf>
    <xf numFmtId="166" fontId="12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justify" vertical="top" wrapText="1"/>
    </xf>
    <xf numFmtId="0" fontId="14" fillId="0" borderId="0" xfId="0" applyFont="1" applyAlignment="1">
      <alignment horizontal="left" vertical="top" shrinkToFit="1"/>
    </xf>
    <xf numFmtId="0" fontId="14" fillId="0" borderId="0" xfId="0" applyFont="1" applyAlignment="1">
      <alignment horizontal="justify" vertical="top" shrinkToFit="1"/>
    </xf>
    <xf numFmtId="0" fontId="7" fillId="0" borderId="1" xfId="30" applyFont="1" applyBorder="1" applyAlignment="1">
      <alignment vertical="top"/>
      <protection/>
    </xf>
    <xf numFmtId="0" fontId="7" fillId="0" borderId="2" xfId="30" applyFont="1" applyBorder="1" applyAlignment="1">
      <alignment vertical="top"/>
      <protection/>
    </xf>
    <xf numFmtId="0" fontId="7" fillId="0" borderId="8" xfId="30" applyFont="1" applyBorder="1" applyAlignment="1">
      <alignment vertical="top"/>
      <protection/>
    </xf>
    <xf numFmtId="0" fontId="18" fillId="2" borderId="0" xfId="34" applyFont="1" applyFill="1" applyAlignment="1">
      <alignment horizontal="left" vertical="center" wrapText="1"/>
      <protection/>
    </xf>
    <xf numFmtId="169" fontId="18" fillId="2" borderId="0" xfId="34" applyNumberFormat="1" applyFont="1" applyFill="1" applyAlignment="1">
      <alignment horizontal="right" vertical="center" wrapText="1"/>
      <protection/>
    </xf>
    <xf numFmtId="0" fontId="19" fillId="3" borderId="0" xfId="24" applyFont="1" applyFill="1" applyAlignment="1">
      <alignment vertical="top"/>
      <protection/>
    </xf>
    <xf numFmtId="0" fontId="20" fillId="3" borderId="0" xfId="24" applyFont="1" applyFill="1" applyAlignment="1">
      <alignment horizontal="center" vertical="top"/>
      <protection/>
    </xf>
    <xf numFmtId="0" fontId="19" fillId="3" borderId="0" xfId="24" applyFont="1" applyFill="1" applyAlignment="1">
      <alignment horizontal="center" vertical="top"/>
      <protection/>
    </xf>
    <xf numFmtId="170" fontId="19" fillId="3" borderId="0" xfId="24" applyNumberFormat="1" applyFont="1" applyFill="1" applyAlignment="1">
      <alignment vertical="top"/>
      <protection/>
    </xf>
    <xf numFmtId="0" fontId="18" fillId="2" borderId="0" xfId="34" applyFont="1" applyFill="1" applyAlignment="1">
      <alignment horizontal="center" vertical="center" wrapText="1"/>
      <protection/>
    </xf>
    <xf numFmtId="0" fontId="18" fillId="2" borderId="9" xfId="34" applyFont="1" applyFill="1" applyBorder="1" applyAlignment="1">
      <alignment horizontal="center" vertical="center" wrapText="1"/>
      <protection/>
    </xf>
    <xf numFmtId="0" fontId="18" fillId="2" borderId="10" xfId="34" applyFont="1" applyFill="1" applyBorder="1" applyAlignment="1">
      <alignment horizontal="center" vertical="center" wrapText="1"/>
      <protection/>
    </xf>
    <xf numFmtId="0" fontId="18" fillId="2" borderId="11" xfId="34" applyFont="1" applyFill="1" applyBorder="1" applyAlignment="1">
      <alignment horizontal="center" vertical="center" wrapText="1"/>
      <protection/>
    </xf>
    <xf numFmtId="0" fontId="20" fillId="0" borderId="0" xfId="0" applyFont="1" applyAlignment="1">
      <alignment horizontal="left" vertical="top"/>
    </xf>
    <xf numFmtId="166" fontId="7" fillId="0" borderId="0" xfId="0" applyNumberFormat="1" applyFont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49" fontId="16" fillId="0" borderId="0" xfId="0" applyNumberFormat="1" applyFont="1" applyAlignment="1">
      <alignment horizontal="left" vertical="top" shrinkToFit="1"/>
    </xf>
    <xf numFmtId="7" fontId="16" fillId="0" borderId="0" xfId="0" applyNumberFormat="1" applyFont="1" applyAlignment="1">
      <alignment horizontal="right" vertical="top"/>
    </xf>
    <xf numFmtId="0" fontId="21" fillId="0" borderId="0" xfId="30" applyFont="1" applyAlignment="1">
      <alignment vertical="top"/>
      <protection/>
    </xf>
    <xf numFmtId="0" fontId="5" fillId="0" borderId="0" xfId="30" applyFont="1" applyAlignment="1">
      <alignment horizontal="justify" vertical="top" wrapText="1"/>
      <protection/>
    </xf>
    <xf numFmtId="0" fontId="16" fillId="0" borderId="0" xfId="0" applyFont="1" applyAlignment="1">
      <alignment horizontal="justify" vertical="top" shrinkToFit="1"/>
    </xf>
    <xf numFmtId="0" fontId="16" fillId="0" borderId="0" xfId="30" applyFont="1" applyAlignment="1">
      <alignment horizontal="justify" vertical="top" wrapText="1"/>
      <protection/>
    </xf>
    <xf numFmtId="0" fontId="4" fillId="0" borderId="0" xfId="30" applyFont="1" applyAlignment="1">
      <alignment horizontal="center" vertical="top" wrapText="1"/>
      <protection/>
    </xf>
    <xf numFmtId="4" fontId="6" fillId="0" borderId="0" xfId="25" applyNumberFormat="1" applyFont="1" applyAlignment="1">
      <alignment horizontal="right" vertical="top" wrapText="1"/>
      <protection/>
    </xf>
    <xf numFmtId="169" fontId="6" fillId="0" borderId="0" xfId="31" applyNumberFormat="1" applyFont="1" applyBorder="1" applyAlignment="1" applyProtection="1">
      <alignment horizontal="right" vertical="top" wrapText="1"/>
      <protection/>
    </xf>
    <xf numFmtId="169" fontId="4" fillId="0" borderId="0" xfId="30" applyNumberFormat="1" applyFont="1" applyAlignment="1">
      <alignment horizontal="center" vertical="top" wrapText="1"/>
      <protection/>
    </xf>
    <xf numFmtId="166" fontId="16" fillId="0" borderId="0" xfId="0" applyNumberFormat="1" applyFont="1" applyAlignment="1">
      <alignment horizontal="right" vertical="top" wrapText="1"/>
    </xf>
    <xf numFmtId="169" fontId="5" fillId="0" borderId="0" xfId="0" applyNumberFormat="1" applyFont="1" applyAlignment="1">
      <alignment horizontal="right" vertical="top"/>
    </xf>
    <xf numFmtId="169" fontId="5" fillId="0" borderId="0" xfId="30" applyNumberFormat="1" applyFont="1" applyAlignment="1">
      <alignment vertical="top"/>
      <protection/>
    </xf>
    <xf numFmtId="168" fontId="5" fillId="0" borderId="0" xfId="30" applyNumberFormat="1" applyFont="1" applyFill="1" applyAlignment="1">
      <alignment horizontal="left" vertical="top"/>
      <protection/>
    </xf>
    <xf numFmtId="0" fontId="5" fillId="0" borderId="0" xfId="0" applyFont="1" applyFill="1" applyAlignment="1">
      <alignment horizontal="justify" vertical="top" wrapText="1"/>
    </xf>
    <xf numFmtId="0" fontId="5" fillId="0" borderId="0" xfId="30" applyFont="1" applyFill="1" applyAlignment="1">
      <alignment horizontal="center" vertical="top"/>
      <protection/>
    </xf>
    <xf numFmtId="4" fontId="5" fillId="0" borderId="0" xfId="30" applyNumberFormat="1" applyFont="1" applyFill="1" applyAlignment="1">
      <alignment vertical="top"/>
      <protection/>
    </xf>
    <xf numFmtId="169" fontId="5" fillId="0" borderId="0" xfId="20" applyNumberFormat="1" applyFont="1" applyFill="1" applyBorder="1" applyAlignment="1" applyProtection="1">
      <alignment vertical="top"/>
      <protection/>
    </xf>
    <xf numFmtId="4" fontId="5" fillId="0" borderId="0" xfId="0" applyNumberFormat="1" applyFont="1" applyFill="1" applyAlignment="1">
      <alignment horizontal="center" vertical="top" wrapText="1"/>
    </xf>
    <xf numFmtId="169" fontId="13" fillId="0" borderId="0" xfId="0" applyNumberFormat="1" applyFont="1" applyFill="1" applyAlignment="1">
      <alignment horizontal="right" vertical="top"/>
    </xf>
    <xf numFmtId="0" fontId="5" fillId="0" borderId="0" xfId="30" applyFont="1" applyFill="1" applyAlignment="1">
      <alignment horizontal="justify" vertical="top" wrapText="1"/>
      <protection/>
    </xf>
    <xf numFmtId="169" fontId="0" fillId="0" borderId="0" xfId="0" applyNumberFormat="1"/>
    <xf numFmtId="0" fontId="5" fillId="0" borderId="0" xfId="30" applyNumberFormat="1" applyFont="1" applyAlignment="1">
      <alignment horizontal="left" vertical="top"/>
      <protection/>
    </xf>
    <xf numFmtId="0" fontId="18" fillId="2" borderId="0" xfId="34" applyFont="1" applyFill="1" applyAlignment="1">
      <alignment horizontal="center" vertical="center" wrapText="1"/>
      <protection/>
    </xf>
    <xf numFmtId="0" fontId="7" fillId="0" borderId="1" xfId="30" applyFont="1" applyBorder="1" applyAlignment="1">
      <alignment horizontal="center" vertical="top"/>
      <protection/>
    </xf>
    <xf numFmtId="0" fontId="3" fillId="0" borderId="8" xfId="30" applyFont="1" applyBorder="1" applyAlignment="1">
      <alignment horizontal="justify" vertical="top"/>
      <protection/>
    </xf>
    <xf numFmtId="0" fontId="3" fillId="0" borderId="3" xfId="30" applyFont="1" applyBorder="1" applyAlignment="1">
      <alignment horizontal="center" vertical="top"/>
      <protection/>
    </xf>
    <xf numFmtId="0" fontId="3" fillId="0" borderId="0" xfId="30" applyFont="1" applyAlignment="1">
      <alignment horizontal="center" vertical="top"/>
      <protection/>
    </xf>
    <xf numFmtId="0" fontId="3" fillId="0" borderId="4" xfId="30" applyFont="1" applyBorder="1" applyAlignment="1">
      <alignment horizontal="center" vertical="top"/>
      <protection/>
    </xf>
    <xf numFmtId="0" fontId="3" fillId="0" borderId="12" xfId="30" applyFont="1" applyBorder="1" applyAlignment="1">
      <alignment horizontal="center" vertical="top"/>
      <protection/>
    </xf>
    <xf numFmtId="0" fontId="3" fillId="0" borderId="13" xfId="30" applyFont="1" applyBorder="1" applyAlignment="1">
      <alignment horizontal="center" vertical="top"/>
      <protection/>
    </xf>
    <xf numFmtId="0" fontId="3" fillId="0" borderId="7" xfId="30" applyFont="1" applyBorder="1" applyAlignment="1">
      <alignment horizontal="center" vertical="top"/>
      <protection/>
    </xf>
    <xf numFmtId="0" fontId="7" fillId="0" borderId="2" xfId="30" applyFont="1" applyBorder="1" applyAlignment="1">
      <alignment horizontal="center" vertical="top"/>
      <protection/>
    </xf>
    <xf numFmtId="0" fontId="7" fillId="0" borderId="8" xfId="30" applyFont="1" applyBorder="1" applyAlignment="1">
      <alignment horizontal="center" vertical="top"/>
      <protection/>
    </xf>
    <xf numFmtId="0" fontId="18" fillId="2" borderId="9" xfId="34" applyFont="1" applyFill="1" applyBorder="1" applyAlignment="1">
      <alignment horizontal="center" vertical="center" wrapText="1"/>
      <protection/>
    </xf>
    <xf numFmtId="0" fontId="18" fillId="2" borderId="10" xfId="34" applyFont="1" applyFill="1" applyBorder="1" applyAlignment="1">
      <alignment horizontal="center" vertical="center" wrapText="1"/>
      <protection/>
    </xf>
    <xf numFmtId="0" fontId="18" fillId="2" borderId="11" xfId="34" applyFont="1" applyFill="1" applyBorder="1" applyAlignment="1">
      <alignment horizontal="center" vertical="center" wrapText="1"/>
      <protection/>
    </xf>
    <xf numFmtId="0" fontId="9" fillId="0" borderId="8" xfId="30" applyFont="1" applyBorder="1" applyAlignment="1">
      <alignment horizontal="center" vertical="top"/>
      <protection/>
    </xf>
    <xf numFmtId="0" fontId="7" fillId="0" borderId="8" xfId="30" applyFont="1" applyBorder="1" applyAlignment="1">
      <alignment horizontal="justify" vertical="top" wrapText="1"/>
      <protection/>
    </xf>
    <xf numFmtId="14" fontId="7" fillId="0" borderId="5" xfId="30" applyNumberFormat="1" applyFont="1" applyBorder="1" applyAlignment="1">
      <alignment horizontal="right" vertical="top"/>
      <protection/>
    </xf>
    <xf numFmtId="0" fontId="4" fillId="0" borderId="8" xfId="30" applyFont="1" applyBorder="1" applyAlignment="1">
      <alignment horizontal="justify" vertical="top"/>
      <protection/>
    </xf>
    <xf numFmtId="14" fontId="7" fillId="0" borderId="3" xfId="30" applyNumberFormat="1" applyFont="1" applyBorder="1" applyAlignment="1">
      <alignment horizontal="right" vertical="top"/>
      <protection/>
    </xf>
    <xf numFmtId="14" fontId="7" fillId="0" borderId="12" xfId="30" applyNumberFormat="1" applyFont="1" applyBorder="1" applyAlignment="1">
      <alignment horizontal="right" vertical="top"/>
      <protection/>
    </xf>
  </cellXfs>
  <cellStyles count="23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" xfId="20" builtinId="4"/>
    <cellStyle name="Normal 3" xfId="21"/>
    <cellStyle name="Normal 5" xfId="22"/>
    <cellStyle name="Moneda 2 2" xfId="23"/>
    <cellStyle name="Normal 2 2" xfId="24"/>
    <cellStyle name="Normal 10" xfId="25"/>
    <cellStyle name="Normal 2 3" xfId="26"/>
    <cellStyle name="Normal 4 2" xfId="27"/>
    <cellStyle name="Millares 2" xfId="28"/>
    <cellStyle name="Normal 3 2" xfId="29"/>
    <cellStyle name="Normal 2" xfId="30"/>
    <cellStyle name="Moneda 2" xfId="31"/>
    <cellStyle name="Moneda 2 2 2" xfId="32"/>
    <cellStyle name="Normal 2 2 2" xfId="33"/>
    <cellStyle name="Normal 4" xfId="34"/>
    <cellStyle name="Normal 5 2" xfId="35"/>
    <cellStyle name="Normal 5 2 2" xfId="36"/>
  </cellStyles>
  <dxfs count="4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name val="Calibri"/>
        <color rgb="FF00000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name val="Calibri"/>
        <color rgb="FF000000"/>
      </font>
    </dxf>
    <dxf>
      <font>
        <sz val="11"/>
        <name val="Calibri"/>
        <color rgb="FF000000"/>
      </font>
    </dxf>
    <dxf>
      <font>
        <sz val="11"/>
        <name val="Calibri"/>
        <color rgb="FF000000"/>
      </font>
    </dxf>
    <dxf>
      <font>
        <sz val="11"/>
        <name val="Calibri"/>
        <color rgb="FF000000"/>
      </font>
    </dxf>
    <dxf>
      <font>
        <sz val="11"/>
        <name val="Calibri"/>
        <color rgb="FF000000"/>
      </font>
    </dxf>
    <dxf>
      <font>
        <sz val="11"/>
        <name val="Calibri"/>
        <color rgb="FF00000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sz val="11"/>
        <name val="Calibri"/>
        <color rgb="FF000000"/>
      </font>
    </dxf>
    <dxf>
      <font>
        <sz val="11"/>
        <name val="Calibri"/>
        <color rgb="FF000000"/>
      </font>
    </dxf>
    <dxf>
      <font>
        <sz val="11"/>
        <name val="Calibri"/>
        <color rgb="FF000000"/>
      </font>
    </dxf>
    <dxf>
      <font>
        <sz val="11"/>
        <name val="Calibri"/>
        <color rgb="FF000000"/>
      </font>
    </dxf>
    <dxf>
      <font>
        <sz val="11"/>
        <name val="Calibri"/>
        <color rgb="FF000000"/>
      </font>
    </dxf>
    <dxf>
      <font>
        <sz val="11"/>
        <name val="Calibri"/>
        <color rgb="FF000000"/>
      </font>
    </dxf>
    <dxf>
      <font>
        <sz val="11"/>
        <name val="Calibri"/>
        <color rgb="FF00000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6600"/>
      <rgbColor rgb="00000080"/>
      <rgbColor rgb="00808000"/>
      <rgbColor rgb="00800080"/>
      <rgbColor rgb="0000953B"/>
      <rgbColor rgb="00C0C0C0"/>
      <rgbColor rgb="00808080"/>
      <rgbColor rgb="005B9BD5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219075</xdr:colOff>
      <xdr:row>3</xdr:row>
      <xdr:rowOff>19050</xdr:rowOff>
    </xdr:from>
    <xdr:to>
      <xdr:col>0</xdr:col>
      <xdr:colOff>1128117</xdr:colOff>
      <xdr:row>8</xdr:row>
      <xdr:rowOff>42819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80b268-cd2c-47ce-89b0-0a64e361b4e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9075" y="590550"/>
          <a:ext cx="904875" cy="990600"/>
        </a:xfrm>
        <a:prstGeom prst="rect"/>
      </xdr:spPr>
    </xdr:pic>
    <xdr:clientData/>
  </xdr:twoCellAnchor>
  <xdr:twoCellAnchor editAs="oneCell">
    <xdr:from>
      <xdr:col>6</xdr:col>
      <xdr:colOff>58875</xdr:colOff>
      <xdr:row>3</xdr:row>
      <xdr:rowOff>171330</xdr:rowOff>
    </xdr:from>
    <xdr:to>
      <xdr:col>6</xdr:col>
      <xdr:colOff>1554300</xdr:colOff>
      <xdr:row>5</xdr:row>
      <xdr:rowOff>156562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7f1c58-ce5c-41f1-947b-870144c05787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58400" y="742950"/>
          <a:ext cx="1495425" cy="3619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5"/>
  <dimension ref="A1:K194"/>
  <sheetViews>
    <sheetView showGridLines="0" tabSelected="1" view="pageBreakPreview" zoomScaleNormal="70" zoomScaleSheetLayoutView="100" workbookViewId="0" topLeftCell="A7">
      <selection pane="topLeft" activeCell="E17" sqref="E17"/>
    </sheetView>
  </sheetViews>
  <sheetFormatPr defaultColWidth="14.5742857142857" defaultRowHeight="15"/>
  <cols>
    <col min="1" max="1" width="20.5714285714286" style="5" customWidth="1"/>
    <col min="2" max="2" width="56.8571428571429" style="6" customWidth="1"/>
    <col min="3" max="3" width="13.7142857142857" customWidth="1"/>
    <col min="4" max="4" width="15.1428571428571" customWidth="1"/>
    <col min="5" max="5" width="17.8571428571429" customWidth="1"/>
    <col min="6" max="6" width="25.8571428571429" style="7" customWidth="1"/>
    <col min="7" max="7" width="24.2857142857143" customWidth="1"/>
  </cols>
  <sheetData>
    <row r="1" spans="1:7" s="1" customFormat="1" ht="15" customHeight="1">
      <c r="A1" s="8"/>
      <c r="B1" s="9" t="s">
        <v>0</v>
      </c>
      <c r="C1" s="102" t="s">
        <v>1</v>
      </c>
      <c r="D1" s="102"/>
      <c r="E1" s="102"/>
      <c r="F1" s="102"/>
      <c r="G1" s="62"/>
    </row>
    <row r="2" spans="1:7" s="1" customFormat="1" ht="15" customHeight="1">
      <c r="A2" s="10"/>
      <c r="B2" s="11" t="s">
        <v>2</v>
      </c>
      <c r="C2" s="12"/>
      <c r="D2" s="13"/>
      <c r="E2" s="13"/>
      <c r="F2" s="14"/>
      <c r="G2" s="63"/>
    </row>
    <row r="3" spans="1:7" s="1" customFormat="1" ht="15" customHeight="1" thickBot="1">
      <c r="A3" s="10"/>
      <c r="B3" s="15" t="s">
        <v>3</v>
      </c>
      <c r="C3" s="115" t="s">
        <v>28</v>
      </c>
      <c r="D3" s="115"/>
      <c r="E3" s="115"/>
      <c r="F3" s="115"/>
      <c r="G3" s="63"/>
    </row>
    <row r="4" spans="1:7" s="1" customFormat="1" ht="15" customHeight="1" thickBot="1">
      <c r="A4" s="10"/>
      <c r="B4" s="116"/>
      <c r="C4" s="115"/>
      <c r="D4" s="115"/>
      <c r="E4" s="115"/>
      <c r="F4" s="115"/>
      <c r="G4" s="63"/>
    </row>
    <row r="5" spans="1:7" s="1" customFormat="1" ht="15" customHeight="1" thickBot="1">
      <c r="A5" s="10"/>
      <c r="B5" s="116"/>
      <c r="C5" s="115"/>
      <c r="D5" s="115"/>
      <c r="E5" s="115"/>
      <c r="F5" s="115"/>
      <c r="G5" s="63"/>
    </row>
    <row r="6" spans="1:7" s="1" customFormat="1" ht="15" customHeight="1">
      <c r="A6" s="10"/>
      <c r="B6" s="16" t="s">
        <v>4</v>
      </c>
      <c r="C6" s="117" t="s">
        <v>5</v>
      </c>
      <c r="D6" s="117"/>
      <c r="E6" s="117"/>
      <c r="F6" s="17"/>
      <c r="G6" s="63"/>
    </row>
    <row r="7" spans="1:7" s="1" customFormat="1" ht="15.75" thickBot="1">
      <c r="A7" s="10"/>
      <c r="B7" s="118" t="s">
        <v>29</v>
      </c>
      <c r="C7" s="119" t="s">
        <v>6</v>
      </c>
      <c r="D7" s="119"/>
      <c r="E7" s="119"/>
      <c r="F7" s="18"/>
      <c r="G7" s="63"/>
    </row>
    <row r="8" spans="1:7" s="1" customFormat="1" ht="15.75" thickBot="1">
      <c r="A8" s="10"/>
      <c r="B8" s="118"/>
      <c r="C8" s="119" t="s">
        <v>7</v>
      </c>
      <c r="D8" s="119"/>
      <c r="E8" s="119"/>
      <c r="F8" s="19"/>
      <c r="G8" s="63"/>
    </row>
    <row r="9" spans="1:7" s="1" customFormat="1" ht="21.95" customHeight="1" thickBot="1">
      <c r="A9" s="10"/>
      <c r="B9" s="118"/>
      <c r="C9" s="120" t="s">
        <v>8</v>
      </c>
      <c r="D9" s="120"/>
      <c r="E9" s="120"/>
      <c r="F9" s="20"/>
      <c r="G9" s="64"/>
    </row>
    <row r="10" spans="1:7" s="1" customFormat="1" ht="15" customHeight="1">
      <c r="A10" s="10"/>
      <c r="B10" s="9" t="s">
        <v>9</v>
      </c>
      <c r="C10" s="102" t="s">
        <v>10</v>
      </c>
      <c r="D10" s="102"/>
      <c r="E10" s="102"/>
      <c r="F10" s="102"/>
      <c r="G10" s="21" t="s">
        <v>11</v>
      </c>
    </row>
    <row r="11" spans="1:7" s="1" customFormat="1" ht="15" customHeight="1" thickBot="1">
      <c r="A11" s="10"/>
      <c r="B11" s="103"/>
      <c r="C11" s="104"/>
      <c r="D11" s="105"/>
      <c r="E11" s="105"/>
      <c r="F11" s="106"/>
      <c r="G11" s="110"/>
    </row>
    <row r="12" spans="1:7" s="1" customFormat="1" ht="15" customHeight="1" thickBot="1">
      <c r="A12" s="22"/>
      <c r="B12" s="103"/>
      <c r="C12" s="107"/>
      <c r="D12" s="108"/>
      <c r="E12" s="108"/>
      <c r="F12" s="109"/>
      <c r="G12" s="111"/>
    </row>
    <row r="13" spans="1:6" s="2" customFormat="1" ht="15" customHeight="1" thickBot="1">
      <c r="A13" s="23"/>
      <c r="B13" s="24"/>
      <c r="D13" s="24"/>
      <c r="F13" s="25"/>
    </row>
    <row r="14" spans="1:7" s="1" customFormat="1" ht="15" customHeight="1" thickBot="1">
      <c r="A14" s="112" t="s">
        <v>12</v>
      </c>
      <c r="B14" s="113"/>
      <c r="C14" s="113"/>
      <c r="D14" s="113"/>
      <c r="E14" s="113"/>
      <c r="F14" s="113"/>
      <c r="G14" s="114"/>
    </row>
    <row r="15" spans="1:7" s="1" customFormat="1" ht="15" customHeight="1" thickBot="1">
      <c r="A15" s="26"/>
      <c r="B15" s="27"/>
      <c r="C15" s="28"/>
      <c r="D15" s="28"/>
      <c r="E15" s="28"/>
      <c r="F15" s="29"/>
      <c r="G15" s="28"/>
    </row>
    <row r="16" spans="1:7" s="3" customFormat="1" ht="40.5" customHeight="1" thickBot="1">
      <c r="A16" s="72" t="s">
        <v>13</v>
      </c>
      <c r="B16" s="73" t="s">
        <v>14</v>
      </c>
      <c r="C16" s="73" t="s">
        <v>15</v>
      </c>
      <c r="D16" s="73" t="s">
        <v>16</v>
      </c>
      <c r="E16" s="73" t="s">
        <v>17</v>
      </c>
      <c r="F16" s="73" t="s">
        <v>18</v>
      </c>
      <c r="G16" s="74" t="s">
        <v>19</v>
      </c>
    </row>
    <row r="17" spans="1:7" s="2" customFormat="1" ht="38.25">
      <c r="A17" s="30"/>
      <c r="B17" s="31" t="str">
        <f>+B7</f>
        <v>Construcción del edificio de administración para la ampliación de la planta potabilizadora número 1 "PP1 Miravalle", en el municipio de Guadalajara, Jalisco.</v>
      </c>
      <c r="C17" s="32"/>
      <c r="D17" s="32"/>
      <c r="E17" s="32"/>
      <c r="F17" s="32"/>
      <c r="G17" s="33">
        <f>G19</f>
        <v>0</v>
      </c>
    </row>
    <row r="18" spans="1:7" s="2" customFormat="1" ht="12.75">
      <c r="A18" s="30"/>
      <c r="B18" s="31"/>
      <c r="C18" s="32"/>
      <c r="D18" s="32"/>
      <c r="E18" s="32"/>
      <c r="F18" s="32"/>
      <c r="G18" s="33"/>
    </row>
    <row r="19" spans="1:7" s="1" customFormat="1" ht="15">
      <c r="A19" s="34" t="s">
        <v>20</v>
      </c>
      <c r="B19" s="35" t="s">
        <v>135</v>
      </c>
      <c r="C19" s="36"/>
      <c r="D19" s="37"/>
      <c r="E19" s="76"/>
      <c r="F19" s="38"/>
      <c r="G19" s="33">
        <f>G20+G25+G35+G47+G62+G71+G128+G147+G154+G113</f>
        <v>0</v>
      </c>
    </row>
    <row r="20" spans="1:7" s="1" customFormat="1" ht="15">
      <c r="A20" s="46" t="s">
        <v>26</v>
      </c>
      <c r="B20" s="47" t="s">
        <v>100</v>
      </c>
      <c r="C20" s="48"/>
      <c r="D20" s="49"/>
      <c r="E20" s="75"/>
      <c r="F20" s="44"/>
      <c r="G20" s="50">
        <f>SUM(G21:G24)</f>
        <v>0</v>
      </c>
    </row>
    <row r="21" spans="1:8" s="4" customFormat="1" ht="33.75">
      <c r="A21" s="39">
        <v>1</v>
      </c>
      <c r="B21" s="40" t="s">
        <v>30</v>
      </c>
      <c r="C21" s="41" t="s">
        <v>31</v>
      </c>
      <c r="D21" s="42">
        <v>216.32</v>
      </c>
      <c r="E21" s="43"/>
      <c r="F21" s="44" t="str" cm="1">
        <f t="array" ref="F21">+numtext(E21)</f>
        <v>CERO PESOS 00/100 M.N.</v>
      </c>
      <c r="G21" s="45">
        <f>+ROUND(D21*E21,2)</f>
        <v>0</v>
      </c>
      <c r="H21" s="42"/>
    </row>
    <row r="22" spans="1:8" s="4" customFormat="1" ht="56.25">
      <c r="A22" s="39">
        <v>2</v>
      </c>
      <c r="B22" s="40" t="s">
        <v>32</v>
      </c>
      <c r="C22" s="41" t="s">
        <v>31</v>
      </c>
      <c r="D22" s="42">
        <v>216.32</v>
      </c>
      <c r="E22" s="43"/>
      <c r="F22" s="44" t="str" cm="1">
        <f t="array" ref="F22">+numtext(E22)</f>
        <v>CERO PESOS 00/100 M.N.</v>
      </c>
      <c r="G22" s="45">
        <f t="shared" si="0" ref="G22:G24">+ROUND(D22*E22,2)</f>
        <v>0</v>
      </c>
      <c r="H22" s="42"/>
    </row>
    <row r="23" spans="1:8" s="4" customFormat="1" ht="45">
      <c r="A23" s="39">
        <v>3</v>
      </c>
      <c r="B23" s="77" t="s">
        <v>33</v>
      </c>
      <c r="C23" s="41" t="s">
        <v>31</v>
      </c>
      <c r="D23" s="42">
        <v>216.32</v>
      </c>
      <c r="E23" s="43"/>
      <c r="F23" s="44" t="str" cm="1">
        <f t="array" ref="F23">+numtext(E23)</f>
        <v>CERO PESOS 00/100 M.N.</v>
      </c>
      <c r="G23" s="45">
        <f t="shared" si="0"/>
        <v>0</v>
      </c>
      <c r="H23" s="42"/>
    </row>
    <row r="24" spans="1:8" s="4" customFormat="1" ht="56.25">
      <c r="A24" s="39">
        <v>4</v>
      </c>
      <c r="B24" s="40" t="s">
        <v>36</v>
      </c>
      <c r="C24" s="41" t="s">
        <v>35</v>
      </c>
      <c r="D24" s="42">
        <v>108.16</v>
      </c>
      <c r="E24" s="43"/>
      <c r="F24" s="44" t="str" cm="1">
        <f t="array" ref="F24">+numtext(E24)</f>
        <v>CERO PESOS 00/100 M.N.</v>
      </c>
      <c r="G24" s="45">
        <f t="shared" si="0"/>
        <v>0</v>
      </c>
      <c r="H24" s="42"/>
    </row>
    <row r="25" spans="1:8" s="1" customFormat="1" ht="15">
      <c r="A25" s="46" t="s">
        <v>27</v>
      </c>
      <c r="B25" s="47" t="s">
        <v>136</v>
      </c>
      <c r="C25" s="48"/>
      <c r="D25" s="49"/>
      <c r="E25" s="75"/>
      <c r="F25" s="44"/>
      <c r="G25" s="50">
        <f>SUM(G26:G34)</f>
        <v>0</v>
      </c>
      <c r="H25" s="42"/>
    </row>
    <row r="26" spans="1:8" s="4" customFormat="1" ht="45">
      <c r="A26" s="39">
        <v>5</v>
      </c>
      <c r="B26" s="77" t="s">
        <v>34</v>
      </c>
      <c r="C26" s="41" t="s">
        <v>35</v>
      </c>
      <c r="D26" s="42">
        <v>71.84</v>
      </c>
      <c r="E26" s="43"/>
      <c r="F26" s="44" t="str" cm="1">
        <f t="array" ref="F26">+numtext(E26)</f>
        <v>CERO PESOS 00/100 M.N.</v>
      </c>
      <c r="G26" s="45">
        <f>+ROUND(D26*E26,2)</f>
        <v>0</v>
      </c>
      <c r="H26" s="42"/>
    </row>
    <row r="27" spans="1:8" s="80" customFormat="1" ht="67.5">
      <c r="A27" s="39">
        <v>6</v>
      </c>
      <c r="B27" s="81" t="s">
        <v>40</v>
      </c>
      <c r="C27" s="41" t="s">
        <v>31</v>
      </c>
      <c r="D27" s="42">
        <v>51.09</v>
      </c>
      <c r="E27" s="43"/>
      <c r="F27" s="44" t="str" cm="1">
        <f t="array" ref="F27">+numtext(E27)</f>
        <v>CERO PESOS 00/100 M.N.</v>
      </c>
      <c r="G27" s="45">
        <f>+ROUND(D27*E27,2)</f>
        <v>0</v>
      </c>
      <c r="H27" s="42"/>
    </row>
    <row r="28" spans="1:8" s="4" customFormat="1" ht="45">
      <c r="A28" s="39">
        <v>7</v>
      </c>
      <c r="B28" s="40" t="s">
        <v>165</v>
      </c>
      <c r="C28" s="41" t="s">
        <v>31</v>
      </c>
      <c r="D28" s="42">
        <v>87.74</v>
      </c>
      <c r="E28" s="43"/>
      <c r="F28" s="44" t="str" cm="1">
        <f t="array" ref="F28">+numtext(E28)</f>
        <v>CERO PESOS 00/100 M.N.</v>
      </c>
      <c r="G28" s="45">
        <f t="shared" si="1" ref="G28">+ROUND(D28*E28,2)</f>
        <v>0</v>
      </c>
      <c r="H28" s="42"/>
    </row>
    <row r="29" spans="1:8" s="4" customFormat="1" ht="67.5">
      <c r="A29" s="39">
        <v>8</v>
      </c>
      <c r="B29" s="81" t="s">
        <v>166</v>
      </c>
      <c r="C29" s="41" t="s">
        <v>39</v>
      </c>
      <c r="D29" s="42">
        <v>8697.84</v>
      </c>
      <c r="E29" s="43"/>
      <c r="F29" s="44" t="str" cm="1">
        <f t="array" ref="F29">+numtext(E29)</f>
        <v>CERO PESOS 00/100 M.N.</v>
      </c>
      <c r="G29" s="45">
        <f>+ROUND(D29*E29,2)</f>
        <v>0</v>
      </c>
      <c r="H29" s="42"/>
    </row>
    <row r="30" spans="1:8" s="4" customFormat="1" ht="45">
      <c r="A30" s="39">
        <v>9</v>
      </c>
      <c r="B30" s="40" t="s">
        <v>38</v>
      </c>
      <c r="C30" s="41" t="s">
        <v>31</v>
      </c>
      <c r="D30" s="42">
        <v>190.88</v>
      </c>
      <c r="E30" s="43"/>
      <c r="F30" s="44" t="str" cm="1">
        <f t="array" ref="F30">+numtext(E30)</f>
        <v>CERO PESOS 00/100 M.N.</v>
      </c>
      <c r="G30" s="45">
        <f t="shared" si="2" ref="G30">+ROUND(D30*E30,2)</f>
        <v>0</v>
      </c>
      <c r="H30" s="42"/>
    </row>
    <row r="31" spans="1:9" s="4" customFormat="1" ht="56.25">
      <c r="A31" s="39">
        <v>10</v>
      </c>
      <c r="B31" s="77" t="s">
        <v>48</v>
      </c>
      <c r="C31" s="41" t="s">
        <v>35</v>
      </c>
      <c r="D31" s="42">
        <v>45.22</v>
      </c>
      <c r="E31" s="43"/>
      <c r="F31" s="44" t="str" cm="1">
        <f t="array" ref="F31">+numtext(E31)</f>
        <v>CERO PESOS 00/100 M.N.</v>
      </c>
      <c r="G31" s="45">
        <f>+ROUND(D31*E31,2)</f>
        <v>0</v>
      </c>
      <c r="H31" s="42"/>
      <c r="I31" s="4">
        <f>H31*1.05</f>
        <v>0</v>
      </c>
    </row>
    <row r="32" spans="1:8" s="4" customFormat="1" ht="67.5">
      <c r="A32" s="39">
        <v>11</v>
      </c>
      <c r="B32" s="77" t="s">
        <v>42</v>
      </c>
      <c r="C32" s="41" t="s">
        <v>35</v>
      </c>
      <c r="D32" s="42">
        <v>51.09</v>
      </c>
      <c r="E32" s="43"/>
      <c r="F32" s="44" t="str" cm="1">
        <f t="array" ref="F32">+numtext(E32)</f>
        <v>CERO PESOS 00/100 M.N.</v>
      </c>
      <c r="G32" s="45">
        <f>+ROUND(D32*E32,2)</f>
        <v>0</v>
      </c>
      <c r="H32" s="42"/>
    </row>
    <row r="33" spans="1:8" s="4" customFormat="1" ht="56.25">
      <c r="A33" s="39">
        <v>12</v>
      </c>
      <c r="B33" s="40" t="s">
        <v>43</v>
      </c>
      <c r="C33" s="41" t="s">
        <v>31</v>
      </c>
      <c r="D33" s="42">
        <v>45.98</v>
      </c>
      <c r="E33" s="43"/>
      <c r="F33" s="44" t="str" cm="1">
        <f t="array" ref="F33">+numtext(E33)</f>
        <v>CERO PESOS 00/100 M.N.</v>
      </c>
      <c r="G33" s="45">
        <f t="shared" si="3" ref="G33">+ROUND(D33*E33,2)</f>
        <v>0</v>
      </c>
      <c r="H33" s="42"/>
    </row>
    <row r="34" spans="1:8" s="4" customFormat="1" ht="78.75">
      <c r="A34" s="39">
        <v>13</v>
      </c>
      <c r="B34" s="81" t="s">
        <v>41</v>
      </c>
      <c r="C34" s="41" t="s">
        <v>35</v>
      </c>
      <c r="D34" s="42">
        <v>48.50</v>
      </c>
      <c r="E34" s="43"/>
      <c r="F34" s="44" t="str" cm="1">
        <f t="array" ref="F34">+numtext(E34)</f>
        <v>CERO PESOS 00/100 M.N.</v>
      </c>
      <c r="G34" s="45">
        <f>+ROUND(D34*E34,2)</f>
        <v>0</v>
      </c>
      <c r="H34" s="42"/>
    </row>
    <row r="35" spans="1:8" s="1" customFormat="1" ht="15">
      <c r="A35" s="46" t="s">
        <v>101</v>
      </c>
      <c r="B35" s="47" t="s">
        <v>139</v>
      </c>
      <c r="C35" s="48"/>
      <c r="D35" s="49"/>
      <c r="E35" s="75"/>
      <c r="F35" s="44"/>
      <c r="G35" s="50">
        <f>G36+G40</f>
        <v>0</v>
      </c>
      <c r="H35" s="42"/>
    </row>
    <row r="36" spans="1:8" s="1" customFormat="1" ht="15">
      <c r="A36" s="83" t="s">
        <v>115</v>
      </c>
      <c r="B36" s="83" t="s">
        <v>189</v>
      </c>
      <c r="C36" s="84"/>
      <c r="D36" s="85"/>
      <c r="E36" s="86"/>
      <c r="F36" s="87"/>
      <c r="G36" s="88">
        <f>SUM(G37:G39)</f>
        <v>0</v>
      </c>
      <c r="H36" s="42"/>
    </row>
    <row r="37" spans="1:8" s="4" customFormat="1" ht="67.5">
      <c r="A37" s="39">
        <v>14</v>
      </c>
      <c r="B37" s="81" t="s">
        <v>167</v>
      </c>
      <c r="C37" s="41" t="s">
        <v>39</v>
      </c>
      <c r="D37" s="42">
        <v>7286.33</v>
      </c>
      <c r="E37" s="43"/>
      <c r="F37" s="44" t="str" cm="1">
        <f t="array" ref="F37">+numtext(E37)</f>
        <v>CERO PESOS 00/100 M.N.</v>
      </c>
      <c r="G37" s="45">
        <f>+ROUND(D37*E37,2)</f>
        <v>0</v>
      </c>
      <c r="H37" s="42"/>
    </row>
    <row r="38" spans="1:8" s="4" customFormat="1" ht="45">
      <c r="A38" s="39">
        <v>15</v>
      </c>
      <c r="B38" s="40" t="s">
        <v>138</v>
      </c>
      <c r="C38" s="41" t="s">
        <v>31</v>
      </c>
      <c r="D38" s="42">
        <v>407.92</v>
      </c>
      <c r="E38" s="43"/>
      <c r="F38" s="44" t="str" cm="1">
        <f t="array" ref="F38">+numtext(E38)</f>
        <v>CERO PESOS 00/100 M.N.</v>
      </c>
      <c r="G38" s="45">
        <f t="shared" si="4" ref="G38">+ROUND(D38*E38,2)</f>
        <v>0</v>
      </c>
      <c r="H38" s="42"/>
    </row>
    <row r="39" spans="1:8" s="4" customFormat="1" ht="56.25">
      <c r="A39" s="39">
        <v>16</v>
      </c>
      <c r="B39" s="77" t="s">
        <v>48</v>
      </c>
      <c r="C39" s="41" t="s">
        <v>35</v>
      </c>
      <c r="D39" s="42">
        <v>49.53</v>
      </c>
      <c r="E39" s="43"/>
      <c r="F39" s="44" t="str" cm="1">
        <f t="array" ref="F39">+numtext(E39)</f>
        <v>CERO PESOS 00/100 M.N.</v>
      </c>
      <c r="G39" s="45">
        <f>+ROUND(D39*E39,2)</f>
        <v>0</v>
      </c>
      <c r="H39" s="42"/>
    </row>
    <row r="40" spans="1:8" s="1" customFormat="1" ht="15">
      <c r="A40" s="83" t="s">
        <v>116</v>
      </c>
      <c r="B40" s="83" t="s">
        <v>117</v>
      </c>
      <c r="C40" s="84"/>
      <c r="D40" s="85"/>
      <c r="E40" s="86"/>
      <c r="F40" s="87"/>
      <c r="G40" s="88">
        <f>SUM(G41:G46)</f>
        <v>0</v>
      </c>
      <c r="H40" s="42"/>
    </row>
    <row r="41" spans="1:11" s="4" customFormat="1" ht="67.5">
      <c r="A41" s="39">
        <v>17</v>
      </c>
      <c r="B41" s="81" t="s">
        <v>167</v>
      </c>
      <c r="C41" s="41" t="s">
        <v>39</v>
      </c>
      <c r="D41" s="42">
        <v>3614.18</v>
      </c>
      <c r="E41" s="43"/>
      <c r="F41" s="44" t="str" cm="1">
        <f t="array" ref="F41">+numtext(E41)</f>
        <v>CERO PESOS 00/100 M.N.</v>
      </c>
      <c r="G41" s="45">
        <f>+ROUND(D41*E41,2)</f>
        <v>0</v>
      </c>
      <c r="H41" s="42"/>
      <c r="J41" s="90"/>
      <c r="K41" s="90"/>
    </row>
    <row r="42" spans="1:8" s="4" customFormat="1" ht="78.75">
      <c r="A42" s="39">
        <v>18</v>
      </c>
      <c r="B42" s="98" t="s">
        <v>190</v>
      </c>
      <c r="C42" s="93" t="s">
        <v>31</v>
      </c>
      <c r="D42" s="94">
        <v>342.24</v>
      </c>
      <c r="E42" s="95"/>
      <c r="F42" s="44" t="str" cm="1">
        <f t="array" ref="F42">+numtext(E42)</f>
        <v>CERO PESOS 00/100 M.N.</v>
      </c>
      <c r="G42" s="45">
        <f t="shared" si="5" ref="G42:G46">+ROUND(D42*E42,2)</f>
        <v>0</v>
      </c>
      <c r="H42" s="42"/>
    </row>
    <row r="43" spans="1:8" s="4" customFormat="1" ht="45">
      <c r="A43" s="39">
        <v>19</v>
      </c>
      <c r="B43" s="81" t="s">
        <v>148</v>
      </c>
      <c r="C43" s="41" t="s">
        <v>99</v>
      </c>
      <c r="D43" s="42">
        <v>136.3</v>
      </c>
      <c r="E43" s="43"/>
      <c r="F43" s="44" t="str" cm="1">
        <f t="array" ref="F43">+numtext(E43)</f>
        <v>CERO PESOS 00/100 M.N.</v>
      </c>
      <c r="G43" s="45">
        <f t="shared" si="5"/>
        <v>0</v>
      </c>
      <c r="H43" s="42"/>
    </row>
    <row r="44" spans="1:8" s="4" customFormat="1" ht="56.25">
      <c r="A44" s="39">
        <v>20</v>
      </c>
      <c r="B44" s="77" t="s">
        <v>48</v>
      </c>
      <c r="C44" s="41" t="s">
        <v>35</v>
      </c>
      <c r="D44" s="42">
        <v>41.38</v>
      </c>
      <c r="E44" s="43"/>
      <c r="F44" s="44" t="str" cm="1">
        <f t="array" ref="F44">+numtext(E44)</f>
        <v>CERO PESOS 00/100 M.N.</v>
      </c>
      <c r="G44" s="45">
        <f t="shared" si="5"/>
        <v>0</v>
      </c>
      <c r="H44" s="42"/>
    </row>
    <row r="45" spans="1:8" s="4" customFormat="1" ht="45">
      <c r="A45" s="39">
        <v>21</v>
      </c>
      <c r="B45" s="77" t="s">
        <v>147</v>
      </c>
      <c r="C45" s="41" t="s">
        <v>35</v>
      </c>
      <c r="D45" s="42">
        <v>44.19</v>
      </c>
      <c r="E45" s="43"/>
      <c r="F45" s="44" t="str" cm="1">
        <f t="array" ref="F45">+numtext(E45)</f>
        <v>CERO PESOS 00/100 M.N.</v>
      </c>
      <c r="G45" s="45">
        <f t="shared" si="5"/>
        <v>0</v>
      </c>
      <c r="H45" s="42"/>
    </row>
    <row r="46" spans="1:8" s="4" customFormat="1" ht="45">
      <c r="A46" s="39">
        <v>22</v>
      </c>
      <c r="B46" s="77" t="s">
        <v>149</v>
      </c>
      <c r="C46" s="41" t="s">
        <v>31</v>
      </c>
      <c r="D46" s="42">
        <v>342.24</v>
      </c>
      <c r="E46" s="43"/>
      <c r="F46" s="44" t="str" cm="1">
        <f t="array" ref="F46">+numtext(E46)</f>
        <v>CERO PESOS 00/100 M.N.</v>
      </c>
      <c r="G46" s="45">
        <f t="shared" si="5"/>
        <v>0</v>
      </c>
      <c r="H46" s="42"/>
    </row>
    <row r="47" spans="1:8" s="1" customFormat="1" ht="15">
      <c r="A47" s="46" t="s">
        <v>102</v>
      </c>
      <c r="B47" s="47" t="s">
        <v>137</v>
      </c>
      <c r="C47" s="48"/>
      <c r="D47" s="49"/>
      <c r="E47" s="75"/>
      <c r="F47" s="44"/>
      <c r="G47" s="50">
        <f>G48+G55</f>
        <v>0</v>
      </c>
      <c r="H47" s="42"/>
    </row>
    <row r="48" spans="1:8" s="1" customFormat="1" ht="15">
      <c r="A48" s="83" t="s">
        <v>118</v>
      </c>
      <c r="B48" s="83" t="s">
        <v>119</v>
      </c>
      <c r="C48" s="84"/>
      <c r="D48" s="85"/>
      <c r="E48" s="86"/>
      <c r="F48" s="87"/>
      <c r="G48" s="88">
        <f>SUM(G49:G54)</f>
        <v>0</v>
      </c>
      <c r="H48" s="42"/>
    </row>
    <row r="49" spans="1:8" s="4" customFormat="1" ht="78.75">
      <c r="A49" s="39">
        <v>23</v>
      </c>
      <c r="B49" s="81" t="s">
        <v>37</v>
      </c>
      <c r="C49" s="41" t="s">
        <v>99</v>
      </c>
      <c r="D49" s="42">
        <v>179.25</v>
      </c>
      <c r="E49" s="43"/>
      <c r="F49" s="44" t="str" cm="1">
        <f t="array" ref="F49">+numtext(E49)</f>
        <v>CERO PESOS 00/100 M.N.</v>
      </c>
      <c r="G49" s="45">
        <f>+ROUND(D49*E49,2)</f>
        <v>0</v>
      </c>
      <c r="H49" s="42"/>
    </row>
    <row r="50" spans="1:8" s="4" customFormat="1" ht="101.25">
      <c r="A50" s="39">
        <v>24</v>
      </c>
      <c r="B50" s="77" t="s">
        <v>44</v>
      </c>
      <c r="C50" s="41" t="s">
        <v>99</v>
      </c>
      <c r="D50" s="42">
        <v>179.25</v>
      </c>
      <c r="E50" s="43"/>
      <c r="F50" s="44" t="str" cm="1">
        <f t="array" ref="F50">+numtext(E50)</f>
        <v>CERO PESOS 00/100 M.N.</v>
      </c>
      <c r="G50" s="45">
        <f>+ROUND(D50*E50,2)</f>
        <v>0</v>
      </c>
      <c r="H50" s="42"/>
    </row>
    <row r="51" spans="1:8" s="4" customFormat="1" ht="67.5">
      <c r="A51" s="39">
        <v>25</v>
      </c>
      <c r="B51" s="77" t="s">
        <v>47</v>
      </c>
      <c r="C51" s="41" t="s">
        <v>31</v>
      </c>
      <c r="D51" s="42">
        <v>371.06</v>
      </c>
      <c r="E51" s="43"/>
      <c r="F51" s="44" t="str" cm="1">
        <f t="array" ref="F51">+numtext(E51)</f>
        <v>CERO PESOS 00/100 M.N.</v>
      </c>
      <c r="G51" s="45">
        <f>+ROUND(D51*E51,2)</f>
        <v>0</v>
      </c>
      <c r="H51" s="42"/>
    </row>
    <row r="52" spans="1:8" s="4" customFormat="1" ht="78.75">
      <c r="A52" s="39">
        <v>26</v>
      </c>
      <c r="B52" s="77" t="s">
        <v>46</v>
      </c>
      <c r="C52" s="41" t="s">
        <v>99</v>
      </c>
      <c r="D52" s="42">
        <v>168</v>
      </c>
      <c r="E52" s="43"/>
      <c r="F52" s="44" t="str" cm="1">
        <f t="array" ref="F52">+numtext(E52)</f>
        <v>CERO PESOS 00/100 M.N.</v>
      </c>
      <c r="G52" s="89">
        <f t="shared" si="6" ref="G52:G54">+ROUND(D52*E52,2)</f>
        <v>0</v>
      </c>
      <c r="H52" s="42"/>
    </row>
    <row r="53" spans="1:8" s="4" customFormat="1" ht="56.25">
      <c r="A53" s="39">
        <v>27</v>
      </c>
      <c r="B53" s="77" t="s">
        <v>181</v>
      </c>
      <c r="C53" s="41" t="s">
        <v>99</v>
      </c>
      <c r="D53" s="42">
        <v>59.85</v>
      </c>
      <c r="E53" s="43"/>
      <c r="F53" s="44" t="str" cm="1">
        <f t="array" ref="F53">+numtext(E53)</f>
        <v>CERO PESOS 00/100 M.N.</v>
      </c>
      <c r="G53" s="45">
        <f t="shared" si="6"/>
        <v>0</v>
      </c>
      <c r="H53" s="42"/>
    </row>
    <row r="54" spans="1:8" s="4" customFormat="1" ht="78.75">
      <c r="A54" s="39">
        <v>28</v>
      </c>
      <c r="B54" s="77" t="s">
        <v>150</v>
      </c>
      <c r="C54" s="41" t="s">
        <v>99</v>
      </c>
      <c r="D54" s="42">
        <v>179.25</v>
      </c>
      <c r="E54" s="43"/>
      <c r="F54" s="44" t="str" cm="1">
        <f t="array" ref="F54">+numtext(E54)</f>
        <v>CERO PESOS 00/100 M.N.</v>
      </c>
      <c r="G54" s="45">
        <f t="shared" si="6"/>
        <v>0</v>
      </c>
      <c r="H54" s="42"/>
    </row>
    <row r="55" spans="1:8" s="1" customFormat="1" ht="15">
      <c r="A55" s="83" t="s">
        <v>120</v>
      </c>
      <c r="B55" s="83" t="s">
        <v>140</v>
      </c>
      <c r="C55" s="84"/>
      <c r="D55" s="85"/>
      <c r="E55" s="86"/>
      <c r="F55" s="87"/>
      <c r="G55" s="88">
        <f>SUM(G56:G61)</f>
        <v>0</v>
      </c>
      <c r="H55" s="42"/>
    </row>
    <row r="56" spans="1:8" s="4" customFormat="1" ht="67.5">
      <c r="A56" s="39">
        <v>29</v>
      </c>
      <c r="B56" s="77" t="s">
        <v>141</v>
      </c>
      <c r="C56" s="41" t="s">
        <v>31</v>
      </c>
      <c r="D56" s="42">
        <v>58.84</v>
      </c>
      <c r="E56" s="43"/>
      <c r="F56" s="44" t="str" cm="1">
        <f t="array" ref="F56">+numtext(E56)</f>
        <v>CERO PESOS 00/100 M.N.</v>
      </c>
      <c r="G56" s="45">
        <f>+ROUND(D56*E56,2)</f>
        <v>0</v>
      </c>
      <c r="H56" s="42"/>
    </row>
    <row r="57" spans="1:8" s="4" customFormat="1" ht="78.75">
      <c r="A57" s="39">
        <v>30</v>
      </c>
      <c r="B57" s="77" t="s">
        <v>46</v>
      </c>
      <c r="C57" s="41" t="s">
        <v>99</v>
      </c>
      <c r="D57" s="42">
        <v>6</v>
      </c>
      <c r="E57" s="43"/>
      <c r="F57" s="44" t="str" cm="1">
        <f t="array" ref="F57">+numtext(E57)</f>
        <v>CERO PESOS 00/100 M.N.</v>
      </c>
      <c r="G57" s="89">
        <f t="shared" si="7" ref="G57">+ROUND(D57*E57,2)</f>
        <v>0</v>
      </c>
      <c r="H57" s="42"/>
    </row>
    <row r="58" spans="1:8" s="4" customFormat="1" ht="90">
      <c r="A58" s="39">
        <v>31</v>
      </c>
      <c r="B58" s="77" t="s">
        <v>50</v>
      </c>
      <c r="C58" s="41" t="s">
        <v>31</v>
      </c>
      <c r="D58" s="42">
        <v>209.06</v>
      </c>
      <c r="E58" s="43"/>
      <c r="F58" s="44" t="str" cm="1">
        <f t="array" ref="F58">+numtext(E58)</f>
        <v>CERO PESOS 00/100 M.N.</v>
      </c>
      <c r="G58" s="45">
        <f>+ROUND(D58*E58,2)</f>
        <v>0</v>
      </c>
      <c r="H58" s="42"/>
    </row>
    <row r="59" spans="1:8" s="4" customFormat="1" ht="78.75">
      <c r="A59" s="39">
        <v>32</v>
      </c>
      <c r="B59" s="77" t="s">
        <v>150</v>
      </c>
      <c r="C59" s="41" t="s">
        <v>99</v>
      </c>
      <c r="D59" s="42">
        <v>58.84</v>
      </c>
      <c r="E59" s="43"/>
      <c r="F59" s="44" t="str" cm="1">
        <f t="array" ref="F59">+numtext(E59)</f>
        <v>CERO PESOS 00/100 M.N.</v>
      </c>
      <c r="G59" s="45">
        <f>+ROUND(D59*E59,2)</f>
        <v>0</v>
      </c>
      <c r="H59" s="42"/>
    </row>
    <row r="60" spans="1:8" s="4" customFormat="1" ht="56.25">
      <c r="A60" s="39">
        <v>33</v>
      </c>
      <c r="B60" s="77" t="s">
        <v>51</v>
      </c>
      <c r="C60" s="41" t="s">
        <v>99</v>
      </c>
      <c r="D60" s="42">
        <v>58.84</v>
      </c>
      <c r="E60" s="43"/>
      <c r="F60" s="44" t="str" cm="1">
        <f t="array" ref="F60">+numtext(E60)</f>
        <v>CERO PESOS 00/100 M.N.</v>
      </c>
      <c r="G60" s="45">
        <f>+ROUND(D60*E60,2)</f>
        <v>0</v>
      </c>
      <c r="H60" s="42"/>
    </row>
    <row r="61" spans="1:8" s="4" customFormat="1" ht="146.25">
      <c r="A61" s="39">
        <v>34</v>
      </c>
      <c r="B61" s="77" t="s">
        <v>182</v>
      </c>
      <c r="C61" s="41" t="s">
        <v>49</v>
      </c>
      <c r="D61" s="42">
        <v>238.48</v>
      </c>
      <c r="E61" s="95"/>
      <c r="F61" s="44" t="str" cm="1">
        <f t="array" ref="F61">+numtext(E61)</f>
        <v>CERO PESOS 00/100 M.N.</v>
      </c>
      <c r="G61" s="89">
        <f>+ROUND(D61*E61,2)</f>
        <v>0</v>
      </c>
      <c r="H61" s="42"/>
    </row>
    <row r="62" spans="1:8" s="1" customFormat="1" ht="15">
      <c r="A62" s="46" t="s">
        <v>104</v>
      </c>
      <c r="B62" s="47" t="s">
        <v>103</v>
      </c>
      <c r="C62" s="48"/>
      <c r="D62" s="49"/>
      <c r="E62" s="75"/>
      <c r="F62" s="44"/>
      <c r="G62" s="50">
        <f>+G63+G67</f>
        <v>0</v>
      </c>
      <c r="H62" s="42"/>
    </row>
    <row r="63" spans="1:8" s="1" customFormat="1" ht="15">
      <c r="A63" s="83" t="s">
        <v>145</v>
      </c>
      <c r="B63" s="83" t="s">
        <v>153</v>
      </c>
      <c r="C63" s="84"/>
      <c r="D63" s="85"/>
      <c r="E63" s="86"/>
      <c r="F63" s="87"/>
      <c r="G63" s="88">
        <f>SUM(G64:G66)</f>
        <v>0</v>
      </c>
      <c r="H63" s="42"/>
    </row>
    <row r="64" spans="1:8" s="4" customFormat="1" ht="78.75">
      <c r="A64" s="39">
        <v>35</v>
      </c>
      <c r="B64" s="77" t="s">
        <v>52</v>
      </c>
      <c r="C64" s="41" t="s">
        <v>31</v>
      </c>
      <c r="D64" s="42">
        <v>1080.59</v>
      </c>
      <c r="E64" s="43"/>
      <c r="F64" s="44" t="str" cm="1">
        <f t="array" ref="F64">+numtext(E64)</f>
        <v>CERO PESOS 00/100 M.N.</v>
      </c>
      <c r="G64" s="45">
        <f t="shared" si="8" ref="G64:G66">+ROUND(D64*E64,2)</f>
        <v>0</v>
      </c>
      <c r="H64" s="42"/>
    </row>
    <row r="65" spans="1:8" s="4" customFormat="1" ht="33.75">
      <c r="A65" s="39">
        <v>36</v>
      </c>
      <c r="B65" s="77" t="s">
        <v>53</v>
      </c>
      <c r="C65" s="41" t="s">
        <v>99</v>
      </c>
      <c r="D65" s="42">
        <v>198.35</v>
      </c>
      <c r="E65" s="43"/>
      <c r="F65" s="44" t="str" cm="1">
        <f t="array" ref="F65">+numtext(E65)</f>
        <v>CERO PESOS 00/100 M.N.</v>
      </c>
      <c r="G65" s="45">
        <f t="shared" si="8"/>
        <v>0</v>
      </c>
      <c r="H65" s="42"/>
    </row>
    <row r="66" spans="1:8" s="4" customFormat="1" ht="33.75">
      <c r="A66" s="39">
        <v>37</v>
      </c>
      <c r="B66" s="77" t="s">
        <v>54</v>
      </c>
      <c r="C66" s="41" t="s">
        <v>99</v>
      </c>
      <c r="D66" s="42">
        <v>191</v>
      </c>
      <c r="E66" s="43"/>
      <c r="F66" s="44" t="str" cm="1">
        <f t="array" ref="F66">+numtext(E66)</f>
        <v>CERO PESOS 00/100 M.N.</v>
      </c>
      <c r="G66" s="45">
        <f t="shared" si="8"/>
        <v>0</v>
      </c>
      <c r="H66" s="42"/>
    </row>
    <row r="67" spans="1:8" s="1" customFormat="1" ht="15">
      <c r="A67" s="83" t="s">
        <v>146</v>
      </c>
      <c r="B67" s="83" t="s">
        <v>121</v>
      </c>
      <c r="C67" s="84"/>
      <c r="D67" s="85"/>
      <c r="E67" s="86"/>
      <c r="F67" s="87"/>
      <c r="G67" s="88">
        <f>SUM(G68:G70)</f>
        <v>0</v>
      </c>
      <c r="H67" s="42"/>
    </row>
    <row r="68" spans="1:8" s="4" customFormat="1" ht="56.25">
      <c r="A68" s="91">
        <v>38</v>
      </c>
      <c r="B68" s="92" t="s">
        <v>55</v>
      </c>
      <c r="C68" s="93" t="s">
        <v>31</v>
      </c>
      <c r="D68" s="94">
        <v>345.18</v>
      </c>
      <c r="E68" s="95"/>
      <c r="F68" s="96" t="str" cm="1">
        <f t="array" ref="F68">+numtext(E68)</f>
        <v>CERO PESOS 00/100 M.N.</v>
      </c>
      <c r="G68" s="97">
        <f t="shared" si="9" ref="G68">+ROUND(D68*E68,2)</f>
        <v>0</v>
      </c>
      <c r="H68" s="42"/>
    </row>
    <row r="69" spans="1:8" s="4" customFormat="1" ht="45">
      <c r="A69" s="39">
        <v>39</v>
      </c>
      <c r="B69" s="77" t="s">
        <v>180</v>
      </c>
      <c r="C69" s="41" t="s">
        <v>31</v>
      </c>
      <c r="D69" s="42">
        <v>345.18</v>
      </c>
      <c r="E69" s="43"/>
      <c r="F69" s="44" t="str" cm="1">
        <f t="array" ref="F69">+numtext(E69)</f>
        <v>CERO PESOS 00/100 M.N.</v>
      </c>
      <c r="G69" s="89">
        <f>+ROUND(D69*E69,2)</f>
        <v>0</v>
      </c>
      <c r="H69" s="42"/>
    </row>
    <row r="70" spans="1:8" s="4" customFormat="1" ht="101.25">
      <c r="A70" s="39">
        <v>40</v>
      </c>
      <c r="B70" s="77" t="s">
        <v>151</v>
      </c>
      <c r="C70" s="41" t="s">
        <v>99</v>
      </c>
      <c r="D70" s="42">
        <v>22</v>
      </c>
      <c r="E70" s="43"/>
      <c r="F70" s="44" t="str" cm="1">
        <f t="array" ref="F70">+numtext(E70)</f>
        <v>CERO PESOS 00/100 M.N.</v>
      </c>
      <c r="G70" s="45">
        <f t="shared" si="10" ref="G70">+ROUND(D70*E70,2)</f>
        <v>0</v>
      </c>
      <c r="H70" s="42"/>
    </row>
    <row r="71" spans="1:8" s="1" customFormat="1" ht="15">
      <c r="A71" s="46" t="s">
        <v>105</v>
      </c>
      <c r="B71" s="47" t="s">
        <v>106</v>
      </c>
      <c r="C71" s="48"/>
      <c r="D71" s="49"/>
      <c r="E71" s="75"/>
      <c r="F71" s="44"/>
      <c r="G71" s="50">
        <f>+G72+G77+G80+G83+G108+G96</f>
        <v>0</v>
      </c>
      <c r="H71" s="42"/>
    </row>
    <row r="72" spans="1:8" s="1" customFormat="1" ht="15">
      <c r="A72" s="83" t="s">
        <v>122</v>
      </c>
      <c r="B72" s="83" t="s">
        <v>153</v>
      </c>
      <c r="C72" s="84"/>
      <c r="D72" s="85"/>
      <c r="E72" s="86"/>
      <c r="F72" s="87"/>
      <c r="G72" s="88">
        <f>SUM(G73:G76)</f>
        <v>0</v>
      </c>
      <c r="H72" s="42"/>
    </row>
    <row r="73" spans="1:8" s="4" customFormat="1" ht="90">
      <c r="A73" s="39">
        <v>41</v>
      </c>
      <c r="B73" s="77" t="s">
        <v>152</v>
      </c>
      <c r="C73" s="41" t="s">
        <v>49</v>
      </c>
      <c r="D73" s="42">
        <v>129.32</v>
      </c>
      <c r="E73" s="43"/>
      <c r="F73" s="44" t="str" cm="1">
        <f t="array" ref="F73">+numtext(E73)</f>
        <v>CERO PESOS 00/100 M.N.</v>
      </c>
      <c r="G73" s="45">
        <f>+ROUND(D73*E73,2)</f>
        <v>0</v>
      </c>
      <c r="H73" s="42"/>
    </row>
    <row r="74" spans="1:8" s="4" customFormat="1" ht="146.25">
      <c r="A74" s="39">
        <f>A73+1</f>
        <v>42</v>
      </c>
      <c r="B74" s="77" t="s">
        <v>154</v>
      </c>
      <c r="C74" s="41" t="s">
        <v>49</v>
      </c>
      <c r="D74" s="42">
        <v>937.37</v>
      </c>
      <c r="E74" s="43"/>
      <c r="F74" s="44" t="str" cm="1">
        <f t="array" ref="F74">+numtext(E74)</f>
        <v>CERO PESOS 00/100 M.N.</v>
      </c>
      <c r="G74" s="45">
        <f>+ROUND(D74*E74,2)</f>
        <v>0</v>
      </c>
      <c r="H74" s="42"/>
    </row>
    <row r="75" spans="1:8" s="4" customFormat="1" ht="67.5">
      <c r="A75" s="39">
        <f t="shared" si="11" ref="A75:A76">A74+1</f>
        <v>43</v>
      </c>
      <c r="B75" s="77" t="s">
        <v>155</v>
      </c>
      <c r="C75" s="41" t="s">
        <v>31</v>
      </c>
      <c r="D75" s="42">
        <v>186.10</v>
      </c>
      <c r="E75" s="43"/>
      <c r="F75" s="44" t="str" cm="1">
        <f t="array" ref="F75">+numtext(E75)</f>
        <v>CERO PESOS 00/100 M.N.</v>
      </c>
      <c r="G75" s="45">
        <f>+ROUND(D75*E75,2)</f>
        <v>0</v>
      </c>
      <c r="H75" s="42"/>
    </row>
    <row r="76" spans="1:8" s="4" customFormat="1" ht="157.5">
      <c r="A76" s="39">
        <f t="shared" si="11"/>
        <v>44</v>
      </c>
      <c r="B76" s="77" t="s">
        <v>185</v>
      </c>
      <c r="C76" s="41" t="s">
        <v>99</v>
      </c>
      <c r="D76" s="42">
        <v>65</v>
      </c>
      <c r="E76" s="43"/>
      <c r="F76" s="44" t="str" cm="1">
        <f t="array" ref="F76">+numtext(E76)</f>
        <v>CERO PESOS 00/100 M.N.</v>
      </c>
      <c r="G76" s="45">
        <f>+ROUND(D76*E76,2)</f>
        <v>0</v>
      </c>
      <c r="H76" s="42"/>
    </row>
    <row r="77" spans="1:8" s="1" customFormat="1" ht="15">
      <c r="A77" s="83" t="s">
        <v>124</v>
      </c>
      <c r="B77" s="83" t="s">
        <v>121</v>
      </c>
      <c r="C77" s="84"/>
      <c r="D77" s="85"/>
      <c r="E77" s="86"/>
      <c r="F77" s="87"/>
      <c r="G77" s="88">
        <f>SUM(G78:G79)</f>
        <v>0</v>
      </c>
      <c r="H77" s="42"/>
    </row>
    <row r="78" spans="1:8" s="4" customFormat="1" ht="101.25">
      <c r="A78" s="100" t="s">
        <v>191</v>
      </c>
      <c r="B78" s="77" t="s">
        <v>157</v>
      </c>
      <c r="C78" s="41" t="s">
        <v>49</v>
      </c>
      <c r="D78" s="42">
        <v>345.18</v>
      </c>
      <c r="E78" s="43"/>
      <c r="F78" s="44" t="str" cm="1">
        <f t="array" ref="F78">+numtext(E78)</f>
        <v>CERO PESOS 00/100 M.N.</v>
      </c>
      <c r="G78" s="45">
        <f>+ROUND(D78*E78,2)</f>
        <v>0</v>
      </c>
      <c r="H78" s="42"/>
    </row>
    <row r="79" spans="1:8" s="4" customFormat="1" ht="78.75">
      <c r="A79" s="100" t="s">
        <v>192</v>
      </c>
      <c r="B79" s="77" t="s">
        <v>158</v>
      </c>
      <c r="C79" s="41" t="s">
        <v>99</v>
      </c>
      <c r="D79" s="42">
        <v>145.54</v>
      </c>
      <c r="E79" s="43"/>
      <c r="F79" s="44" t="str" cm="1">
        <f t="array" ref="F79">+numtext(E79)</f>
        <v>CERO PESOS 00/100 M.N.</v>
      </c>
      <c r="G79" s="45">
        <f>+ROUND(D79*E79,2)</f>
        <v>0</v>
      </c>
      <c r="H79" s="42"/>
    </row>
    <row r="80" spans="1:8" s="1" customFormat="1" ht="15">
      <c r="A80" s="83" t="s">
        <v>125</v>
      </c>
      <c r="B80" s="83" t="s">
        <v>123</v>
      </c>
      <c r="C80" s="84"/>
      <c r="D80" s="85"/>
      <c r="E80" s="86"/>
      <c r="F80" s="87"/>
      <c r="G80" s="88">
        <f>SUM(G81:G82)</f>
        <v>0</v>
      </c>
      <c r="H80" s="42"/>
    </row>
    <row r="81" spans="1:8" s="4" customFormat="1" ht="112.5">
      <c r="A81" s="100" t="s">
        <v>193</v>
      </c>
      <c r="B81" s="77" t="s">
        <v>56</v>
      </c>
      <c r="C81" s="41" t="s">
        <v>45</v>
      </c>
      <c r="D81" s="42">
        <v>10</v>
      </c>
      <c r="E81" s="43"/>
      <c r="F81" s="44" t="str" cm="1">
        <f t="array" ref="F81">+numtext(E81)</f>
        <v>CERO PESOS 00/100 M.N.</v>
      </c>
      <c r="G81" s="45">
        <f>+ROUND(D81*E81,2)</f>
        <v>0</v>
      </c>
      <c r="H81" s="42"/>
    </row>
    <row r="82" spans="1:8" s="4" customFormat="1" ht="123.75">
      <c r="A82" s="100" t="s">
        <v>194</v>
      </c>
      <c r="B82" s="77" t="s">
        <v>173</v>
      </c>
      <c r="C82" s="41" t="s">
        <v>45</v>
      </c>
      <c r="D82" s="42">
        <v>1</v>
      </c>
      <c r="E82" s="43"/>
      <c r="F82" s="44" t="str" cm="1">
        <f t="array" ref="F82">+numtext(E82)</f>
        <v>CERO PESOS 00/100 M.N.</v>
      </c>
      <c r="G82" s="45">
        <f t="shared" si="12" ref="G82">+ROUND(D82*E82,2)</f>
        <v>0</v>
      </c>
      <c r="H82" s="42"/>
    </row>
    <row r="83" spans="1:8" s="1" customFormat="1" ht="15">
      <c r="A83" s="83" t="s">
        <v>142</v>
      </c>
      <c r="B83" s="83" t="s">
        <v>108</v>
      </c>
      <c r="C83" s="84"/>
      <c r="D83" s="85"/>
      <c r="E83" s="86"/>
      <c r="F83" s="87"/>
      <c r="G83" s="88">
        <f>SUM(G84:G95)</f>
        <v>0</v>
      </c>
      <c r="H83" s="42"/>
    </row>
    <row r="84" spans="1:8" s="4" customFormat="1" ht="56.25">
      <c r="A84" s="100" t="s">
        <v>195</v>
      </c>
      <c r="B84" s="77" t="s">
        <v>57</v>
      </c>
      <c r="C84" s="41" t="s">
        <v>39</v>
      </c>
      <c r="D84" s="42">
        <v>1015.26</v>
      </c>
      <c r="E84" s="43"/>
      <c r="F84" s="44" t="str" cm="1">
        <f t="array" ref="F84">+numtext(E84)</f>
        <v>CERO PESOS 00/100 M.N.</v>
      </c>
      <c r="G84" s="45">
        <f t="shared" si="13" ref="G84:G95">+ROUND(D84*E84,2)</f>
        <v>0</v>
      </c>
      <c r="H84" s="42"/>
    </row>
    <row r="85" spans="1:8" s="4" customFormat="1" ht="135">
      <c r="A85" s="100" t="s">
        <v>196</v>
      </c>
      <c r="B85" s="77" t="s">
        <v>156</v>
      </c>
      <c r="C85" s="41" t="s">
        <v>39</v>
      </c>
      <c r="D85" s="42">
        <v>1015.26</v>
      </c>
      <c r="E85" s="43"/>
      <c r="F85" s="44" t="str" cm="1">
        <f t="array" ref="F85">+numtext(E85)</f>
        <v>CERO PESOS 00/100 M.N.</v>
      </c>
      <c r="G85" s="45">
        <f t="shared" si="13"/>
        <v>0</v>
      </c>
      <c r="H85" s="42"/>
    </row>
    <row r="86" spans="1:8" s="4" customFormat="1" ht="90">
      <c r="A86" s="100" t="s">
        <v>197</v>
      </c>
      <c r="B86" s="77" t="s">
        <v>159</v>
      </c>
      <c r="C86" s="41" t="s">
        <v>49</v>
      </c>
      <c r="D86" s="42">
        <v>76.07</v>
      </c>
      <c r="E86" s="43"/>
      <c r="F86" s="44" t="str" cm="1">
        <f t="array" ref="F86">+numtext(E86)</f>
        <v>CERO PESOS 00/100 M.N.</v>
      </c>
      <c r="G86" s="45">
        <f t="shared" si="13"/>
        <v>0</v>
      </c>
      <c r="H86" s="42"/>
    </row>
    <row r="87" spans="1:8" s="4" customFormat="1" ht="90">
      <c r="A87" s="100" t="s">
        <v>198</v>
      </c>
      <c r="B87" s="77" t="s">
        <v>186</v>
      </c>
      <c r="C87" s="41" t="s">
        <v>31</v>
      </c>
      <c r="D87" s="42">
        <v>9.32</v>
      </c>
      <c r="E87" s="43"/>
      <c r="F87" s="44" t="str" cm="1">
        <f t="array" ref="F87">+numtext(E87)</f>
        <v>CERO PESOS 00/100 M.N.</v>
      </c>
      <c r="G87" s="45">
        <f t="shared" si="13"/>
        <v>0</v>
      </c>
      <c r="H87" s="42"/>
    </row>
    <row r="88" spans="1:8" s="4" customFormat="1" ht="135">
      <c r="A88" s="100" t="s">
        <v>199</v>
      </c>
      <c r="B88" s="77" t="s">
        <v>58</v>
      </c>
      <c r="C88" s="41" t="s">
        <v>49</v>
      </c>
      <c r="D88" s="42">
        <v>27</v>
      </c>
      <c r="E88" s="43"/>
      <c r="F88" s="44" t="str" cm="1">
        <f t="array" ref="F88">+numtext(E88)</f>
        <v>CERO PESOS 00/100 M.N.</v>
      </c>
      <c r="G88" s="45">
        <f t="shared" si="13"/>
        <v>0</v>
      </c>
      <c r="H88" s="42"/>
    </row>
    <row r="89" spans="1:8" s="4" customFormat="1" ht="45">
      <c r="A89" s="100" t="s">
        <v>200</v>
      </c>
      <c r="B89" s="77" t="s">
        <v>59</v>
      </c>
      <c r="C89" s="41" t="s">
        <v>45</v>
      </c>
      <c r="D89" s="42">
        <v>2</v>
      </c>
      <c r="E89" s="43"/>
      <c r="F89" s="44" t="str" cm="1">
        <f t="array" ref="F89">+numtext(E89)</f>
        <v>CERO PESOS 00/100 M.N.</v>
      </c>
      <c r="G89" s="45">
        <f t="shared" si="13"/>
        <v>0</v>
      </c>
      <c r="H89" s="42"/>
    </row>
    <row r="90" spans="1:8" s="4" customFormat="1" ht="22.5">
      <c r="A90" s="100" t="s">
        <v>201</v>
      </c>
      <c r="B90" s="77" t="s">
        <v>60</v>
      </c>
      <c r="C90" s="41" t="s">
        <v>45</v>
      </c>
      <c r="D90" s="42">
        <v>12</v>
      </c>
      <c r="E90" s="43"/>
      <c r="F90" s="44" t="str" cm="1">
        <f t="array" ref="F90">+numtext(E90)</f>
        <v>CERO PESOS 00/100 M.N.</v>
      </c>
      <c r="G90" s="45">
        <f t="shared" si="13"/>
        <v>0</v>
      </c>
      <c r="H90" s="42"/>
    </row>
    <row r="91" spans="1:8" s="4" customFormat="1" ht="45">
      <c r="A91" s="100" t="s">
        <v>202</v>
      </c>
      <c r="B91" s="77" t="s">
        <v>61</v>
      </c>
      <c r="C91" s="41" t="s">
        <v>45</v>
      </c>
      <c r="D91" s="42">
        <v>2</v>
      </c>
      <c r="E91" s="43"/>
      <c r="F91" s="44" t="str" cm="1">
        <f t="array" ref="F91">+numtext(E91)</f>
        <v>CERO PESOS 00/100 M.N.</v>
      </c>
      <c r="G91" s="45">
        <f t="shared" si="13"/>
        <v>0</v>
      </c>
      <c r="H91" s="42"/>
    </row>
    <row r="92" spans="1:8" s="4" customFormat="1" ht="67.5">
      <c r="A92" s="100" t="s">
        <v>203</v>
      </c>
      <c r="B92" s="77" t="s">
        <v>62</v>
      </c>
      <c r="C92" s="41" t="s">
        <v>45</v>
      </c>
      <c r="D92" s="42">
        <v>2</v>
      </c>
      <c r="E92" s="43"/>
      <c r="F92" s="44" t="str" cm="1">
        <f t="array" ref="F92">+numtext(E92)</f>
        <v>CERO PESOS 00/100 M.N.</v>
      </c>
      <c r="G92" s="45">
        <f t="shared" si="13"/>
        <v>0</v>
      </c>
      <c r="H92" s="42"/>
    </row>
    <row r="93" spans="1:8" s="4" customFormat="1" ht="56.25">
      <c r="A93" s="100" t="s">
        <v>204</v>
      </c>
      <c r="B93" s="77" t="s">
        <v>183</v>
      </c>
      <c r="C93" s="41" t="s">
        <v>49</v>
      </c>
      <c r="D93" s="42">
        <v>7.75</v>
      </c>
      <c r="E93" s="43"/>
      <c r="F93" s="44" t="str" cm="1">
        <f t="array" ref="F93">+numtext(E93)</f>
        <v>CERO PESOS 00/100 M.N.</v>
      </c>
      <c r="G93" s="45">
        <f t="shared" si="13"/>
        <v>0</v>
      </c>
      <c r="H93" s="42"/>
    </row>
    <row r="94" spans="1:8" s="4" customFormat="1" ht="78.75">
      <c r="A94" s="100" t="s">
        <v>205</v>
      </c>
      <c r="B94" s="77" t="s">
        <v>187</v>
      </c>
      <c r="C94" s="41" t="s">
        <v>45</v>
      </c>
      <c r="D94" s="42">
        <v>1</v>
      </c>
      <c r="E94" s="43"/>
      <c r="F94" s="44" t="str" cm="1">
        <f t="array" ref="F94">+numtext(E94)</f>
        <v>CERO PESOS 00/100 M.N.</v>
      </c>
      <c r="G94" s="45">
        <f t="shared" si="13"/>
        <v>0</v>
      </c>
      <c r="H94" s="42"/>
    </row>
    <row r="95" spans="1:8" s="4" customFormat="1" ht="45">
      <c r="A95" s="100" t="s">
        <v>206</v>
      </c>
      <c r="B95" s="77" t="s">
        <v>188</v>
      </c>
      <c r="C95" s="41" t="s">
        <v>45</v>
      </c>
      <c r="D95" s="42">
        <v>2</v>
      </c>
      <c r="E95" s="43"/>
      <c r="F95" s="44" t="str" cm="1">
        <f t="array" ref="F95">+numtext(E95)</f>
        <v>CERO PESOS 00/100 M.N.</v>
      </c>
      <c r="G95" s="45">
        <f t="shared" si="13"/>
        <v>0</v>
      </c>
      <c r="H95" s="42"/>
    </row>
    <row r="96" spans="1:8" s="1" customFormat="1" ht="15">
      <c r="A96" s="83" t="s">
        <v>144</v>
      </c>
      <c r="B96" s="83" t="s">
        <v>114</v>
      </c>
      <c r="C96" s="84"/>
      <c r="D96" s="85"/>
      <c r="E96" s="86"/>
      <c r="F96" s="87"/>
      <c r="G96" s="88">
        <f>SUM(G97:G107)</f>
        <v>0</v>
      </c>
      <c r="H96" s="42"/>
    </row>
    <row r="97" spans="1:8" s="4" customFormat="1" ht="157.5">
      <c r="A97" s="100" t="s">
        <v>207</v>
      </c>
      <c r="B97" s="77" t="s">
        <v>88</v>
      </c>
      <c r="C97" s="41" t="s">
        <v>99</v>
      </c>
      <c r="D97" s="42">
        <v>3.40</v>
      </c>
      <c r="E97" s="43"/>
      <c r="F97" s="44" t="str" cm="1">
        <f t="array" ref="F97">+numtext(E97)</f>
        <v>CERO PESOS 00/100 M.N.</v>
      </c>
      <c r="G97" s="45">
        <f t="shared" si="14" ref="G97:G107">+ROUND(D97*E97,2)</f>
        <v>0</v>
      </c>
      <c r="H97" s="42"/>
    </row>
    <row r="98" spans="1:8" s="4" customFormat="1" ht="90">
      <c r="A98" s="100" t="s">
        <v>208</v>
      </c>
      <c r="B98" s="77" t="s">
        <v>89</v>
      </c>
      <c r="C98" s="41" t="s">
        <v>45</v>
      </c>
      <c r="D98" s="42">
        <v>6</v>
      </c>
      <c r="E98" s="43"/>
      <c r="F98" s="44" t="str" cm="1">
        <f t="array" ref="F98">+numtext(E98)</f>
        <v>CERO PESOS 00/100 M.N.</v>
      </c>
      <c r="G98" s="45">
        <f t="shared" si="14"/>
        <v>0</v>
      </c>
      <c r="H98" s="42"/>
    </row>
    <row r="99" spans="1:8" s="4" customFormat="1" ht="56.25">
      <c r="A99" s="100" t="s">
        <v>209</v>
      </c>
      <c r="B99" s="77" t="s">
        <v>90</v>
      </c>
      <c r="C99" s="41" t="s">
        <v>45</v>
      </c>
      <c r="D99" s="42">
        <v>1</v>
      </c>
      <c r="E99" s="43"/>
      <c r="F99" s="44" t="str" cm="1">
        <f t="array" ref="F99">+numtext(E99)</f>
        <v>CERO PESOS 00/100 M.N.</v>
      </c>
      <c r="G99" s="45">
        <f t="shared" si="14"/>
        <v>0</v>
      </c>
      <c r="H99" s="42"/>
    </row>
    <row r="100" spans="1:8" s="4" customFormat="1" ht="78.75">
      <c r="A100" s="100" t="s">
        <v>210</v>
      </c>
      <c r="B100" s="77" t="s">
        <v>91</v>
      </c>
      <c r="C100" s="41" t="s">
        <v>45</v>
      </c>
      <c r="D100" s="42">
        <v>1</v>
      </c>
      <c r="E100" s="43"/>
      <c r="F100" s="44" t="str" cm="1">
        <f t="array" ref="F100">+numtext(E100)</f>
        <v>CERO PESOS 00/100 M.N.</v>
      </c>
      <c r="G100" s="45">
        <f t="shared" si="14"/>
        <v>0</v>
      </c>
      <c r="H100" s="42"/>
    </row>
    <row r="101" spans="1:8" s="4" customFormat="1" ht="67.5">
      <c r="A101" s="100" t="s">
        <v>211</v>
      </c>
      <c r="B101" s="77" t="s">
        <v>92</v>
      </c>
      <c r="C101" s="41" t="s">
        <v>45</v>
      </c>
      <c r="D101" s="42">
        <v>2</v>
      </c>
      <c r="E101" s="43"/>
      <c r="F101" s="44" t="str" cm="1">
        <f t="array" ref="F101">+numtext(E101)</f>
        <v>CERO PESOS 00/100 M.N.</v>
      </c>
      <c r="G101" s="45">
        <f t="shared" si="14"/>
        <v>0</v>
      </c>
      <c r="H101" s="42"/>
    </row>
    <row r="102" spans="1:8" s="4" customFormat="1" ht="56.25">
      <c r="A102" s="100" t="s">
        <v>212</v>
      </c>
      <c r="B102" s="77" t="s">
        <v>93</v>
      </c>
      <c r="C102" s="41" t="s">
        <v>45</v>
      </c>
      <c r="D102" s="42">
        <v>3</v>
      </c>
      <c r="E102" s="43"/>
      <c r="F102" s="44" t="str" cm="1">
        <f t="array" ref="F102">+numtext(E102)</f>
        <v>CERO PESOS 00/100 M.N.</v>
      </c>
      <c r="G102" s="45">
        <f t="shared" si="14"/>
        <v>0</v>
      </c>
      <c r="H102" s="42"/>
    </row>
    <row r="103" spans="1:8" s="4" customFormat="1" ht="67.5">
      <c r="A103" s="100" t="s">
        <v>213</v>
      </c>
      <c r="B103" s="77" t="s">
        <v>94</v>
      </c>
      <c r="C103" s="41" t="s">
        <v>45</v>
      </c>
      <c r="D103" s="42">
        <v>1</v>
      </c>
      <c r="E103" s="43"/>
      <c r="F103" s="44" t="str" cm="1">
        <f t="array" ref="F103">+numtext(E103)</f>
        <v>CERO PESOS 00/100 M.N.</v>
      </c>
      <c r="G103" s="45">
        <f t="shared" si="14"/>
        <v>0</v>
      </c>
      <c r="H103" s="42"/>
    </row>
    <row r="104" spans="1:8" s="4" customFormat="1" ht="45">
      <c r="A104" s="100" t="s">
        <v>214</v>
      </c>
      <c r="B104" s="77" t="s">
        <v>95</v>
      </c>
      <c r="C104" s="41" t="s">
        <v>45</v>
      </c>
      <c r="D104" s="42">
        <v>1</v>
      </c>
      <c r="E104" s="43"/>
      <c r="F104" s="44" t="str" cm="1">
        <f t="array" ref="F104">+numtext(E104)</f>
        <v>CERO PESOS 00/100 M.N.</v>
      </c>
      <c r="G104" s="45">
        <f t="shared" si="14"/>
        <v>0</v>
      </c>
      <c r="H104" s="42"/>
    </row>
    <row r="105" spans="1:8" s="4" customFormat="1" ht="56.25">
      <c r="A105" s="100" t="s">
        <v>215</v>
      </c>
      <c r="B105" s="77" t="s">
        <v>96</v>
      </c>
      <c r="C105" s="41" t="s">
        <v>45</v>
      </c>
      <c r="D105" s="42">
        <v>3</v>
      </c>
      <c r="E105" s="43"/>
      <c r="F105" s="44" t="str" cm="1">
        <f t="array" ref="F105">+numtext(E105)</f>
        <v>CERO PESOS 00/100 M.N.</v>
      </c>
      <c r="G105" s="45">
        <f t="shared" si="14"/>
        <v>0</v>
      </c>
      <c r="H105" s="42"/>
    </row>
    <row r="106" spans="1:8" s="4" customFormat="1" ht="33.75">
      <c r="A106" s="100" t="s">
        <v>216</v>
      </c>
      <c r="B106" s="77" t="s">
        <v>97</v>
      </c>
      <c r="C106" s="41" t="s">
        <v>45</v>
      </c>
      <c r="D106" s="42">
        <v>3</v>
      </c>
      <c r="E106" s="43"/>
      <c r="F106" s="44" t="str" cm="1">
        <f t="array" ref="F106">+numtext(E106)</f>
        <v>CERO PESOS 00/100 M.N.</v>
      </c>
      <c r="G106" s="45">
        <f t="shared" si="14"/>
        <v>0</v>
      </c>
      <c r="H106" s="42"/>
    </row>
    <row r="107" spans="1:8" s="4" customFormat="1" ht="45">
      <c r="A107" s="100" t="s">
        <v>217</v>
      </c>
      <c r="B107" s="77" t="s">
        <v>98</v>
      </c>
      <c r="C107" s="41" t="s">
        <v>45</v>
      </c>
      <c r="D107" s="42">
        <v>6</v>
      </c>
      <c r="E107" s="43"/>
      <c r="F107" s="44" t="str" cm="1">
        <f t="array" ref="F107">+numtext(E107)</f>
        <v>CERO PESOS 00/100 M.N.</v>
      </c>
      <c r="G107" s="45">
        <f t="shared" si="14"/>
        <v>0</v>
      </c>
      <c r="H107" s="42"/>
    </row>
    <row r="108" spans="1:8" s="1" customFormat="1" ht="15">
      <c r="A108" s="83" t="s">
        <v>143</v>
      </c>
      <c r="B108" s="83" t="s">
        <v>126</v>
      </c>
      <c r="C108" s="84"/>
      <c r="D108" s="85"/>
      <c r="E108" s="86"/>
      <c r="F108" s="87"/>
      <c r="G108" s="88">
        <f>SUM(G109:G112)</f>
        <v>0</v>
      </c>
      <c r="H108" s="42"/>
    </row>
    <row r="109" spans="1:8" s="4" customFormat="1" ht="33.75">
      <c r="A109" s="100" t="s">
        <v>218</v>
      </c>
      <c r="B109" s="77" t="s">
        <v>131</v>
      </c>
      <c r="C109" s="41" t="s">
        <v>31</v>
      </c>
      <c r="D109" s="42">
        <v>474.50</v>
      </c>
      <c r="E109" s="43"/>
      <c r="F109" s="44" t="str" cm="1">
        <f t="array" ref="F109">+numtext(E109)</f>
        <v>CERO PESOS 00/100 M.N.</v>
      </c>
      <c r="G109" s="45">
        <f t="shared" si="15" ref="G109:G112">+ROUND(D109*E109,2)</f>
        <v>0</v>
      </c>
      <c r="H109" s="42"/>
    </row>
    <row r="110" spans="1:8" s="4" customFormat="1" ht="33.75">
      <c r="A110" s="100" t="s">
        <v>219</v>
      </c>
      <c r="B110" s="77" t="s">
        <v>132</v>
      </c>
      <c r="C110" s="41" t="s">
        <v>31</v>
      </c>
      <c r="D110" s="42">
        <v>474.50</v>
      </c>
      <c r="E110" s="43"/>
      <c r="F110" s="44" t="str" cm="1">
        <f t="array" ref="F110">+numtext(E110)</f>
        <v>CERO PESOS 00/100 M.N.</v>
      </c>
      <c r="G110" s="45">
        <f t="shared" si="15"/>
        <v>0</v>
      </c>
      <c r="H110" s="42"/>
    </row>
    <row r="111" spans="1:8" s="4" customFormat="1" ht="33.75">
      <c r="A111" s="100" t="s">
        <v>220</v>
      </c>
      <c r="B111" s="77" t="s">
        <v>133</v>
      </c>
      <c r="C111" s="41" t="s">
        <v>31</v>
      </c>
      <c r="D111" s="42">
        <v>76.07</v>
      </c>
      <c r="E111" s="43"/>
      <c r="F111" s="44" t="str" cm="1">
        <f t="array" ref="F111">+numtext(E111)</f>
        <v>CERO PESOS 00/100 M.N.</v>
      </c>
      <c r="G111" s="45">
        <f t="shared" si="15"/>
        <v>0</v>
      </c>
      <c r="H111" s="42"/>
    </row>
    <row r="112" spans="1:8" s="4" customFormat="1" ht="33.75">
      <c r="A112" s="100" t="s">
        <v>221</v>
      </c>
      <c r="B112" s="77" t="s">
        <v>134</v>
      </c>
      <c r="C112" s="41" t="s">
        <v>45</v>
      </c>
      <c r="D112" s="42">
        <v>8</v>
      </c>
      <c r="E112" s="43"/>
      <c r="F112" s="44" t="str" cm="1">
        <f t="array" ref="F112">+numtext(E112)</f>
        <v>CERO PESOS 00/100 M.N.</v>
      </c>
      <c r="G112" s="45">
        <f t="shared" si="15"/>
        <v>0</v>
      </c>
      <c r="H112" s="42"/>
    </row>
    <row r="113" spans="1:8" s="1" customFormat="1" ht="15">
      <c r="A113" s="46" t="s">
        <v>107</v>
      </c>
      <c r="B113" s="47" t="s">
        <v>113</v>
      </c>
      <c r="C113" s="48"/>
      <c r="D113" s="49"/>
      <c r="E113" s="75"/>
      <c r="F113" s="44"/>
      <c r="G113" s="50">
        <f>SUM(G114:G127)</f>
        <v>0</v>
      </c>
      <c r="H113" s="42"/>
    </row>
    <row r="114" spans="1:8" s="4" customFormat="1" ht="101.25">
      <c r="A114" s="100" t="s">
        <v>222</v>
      </c>
      <c r="B114" s="77" t="s">
        <v>179</v>
      </c>
      <c r="C114" s="41" t="s">
        <v>64</v>
      </c>
      <c r="D114" s="42">
        <v>16</v>
      </c>
      <c r="E114" s="43"/>
      <c r="F114" s="44" t="str" cm="1">
        <f t="array" ref="F114">+numtext(E114)</f>
        <v>CERO PESOS 00/100 M.N.</v>
      </c>
      <c r="G114" s="45">
        <f t="shared" si="16" ref="G114:G120">+ROUND(D114*E114,2)</f>
        <v>0</v>
      </c>
      <c r="H114" s="42"/>
    </row>
    <row r="115" spans="1:8" s="4" customFormat="1" ht="67.5">
      <c r="A115" s="100" t="s">
        <v>223</v>
      </c>
      <c r="B115" s="77" t="s">
        <v>83</v>
      </c>
      <c r="C115" s="41" t="s">
        <v>64</v>
      </c>
      <c r="D115" s="42">
        <v>10</v>
      </c>
      <c r="E115" s="43"/>
      <c r="F115" s="44" t="str" cm="1">
        <f t="array" ref="F115">+numtext(E115)</f>
        <v>CERO PESOS 00/100 M.N.</v>
      </c>
      <c r="G115" s="45">
        <f t="shared" si="16"/>
        <v>0</v>
      </c>
      <c r="H115" s="42"/>
    </row>
    <row r="116" spans="1:8" s="4" customFormat="1" ht="45">
      <c r="A116" s="100" t="s">
        <v>224</v>
      </c>
      <c r="B116" s="77" t="s">
        <v>84</v>
      </c>
      <c r="C116" s="41" t="s">
        <v>45</v>
      </c>
      <c r="D116" s="42">
        <v>1</v>
      </c>
      <c r="E116" s="43"/>
      <c r="F116" s="44" t="str" cm="1">
        <f t="array" ref="F116">+numtext(E116)</f>
        <v>CERO PESOS 00/100 M.N.</v>
      </c>
      <c r="G116" s="45">
        <f t="shared" si="16"/>
        <v>0</v>
      </c>
      <c r="H116" s="42"/>
    </row>
    <row r="117" spans="1:8" s="4" customFormat="1" ht="56.25">
      <c r="A117" s="100" t="s">
        <v>225</v>
      </c>
      <c r="B117" s="77" t="s">
        <v>85</v>
      </c>
      <c r="C117" s="41" t="s">
        <v>45</v>
      </c>
      <c r="D117" s="42">
        <v>3</v>
      </c>
      <c r="E117" s="43"/>
      <c r="F117" s="44" t="str" cm="1">
        <f t="array" ref="F117">+numtext(E117)</f>
        <v>CERO PESOS 00/100 M.N.</v>
      </c>
      <c r="G117" s="45">
        <f t="shared" si="16"/>
        <v>0</v>
      </c>
      <c r="H117" s="42"/>
    </row>
    <row r="118" spans="1:8" s="4" customFormat="1" ht="78.75">
      <c r="A118" s="100" t="s">
        <v>226</v>
      </c>
      <c r="B118" s="77" t="s">
        <v>86</v>
      </c>
      <c r="C118" s="41" t="s">
        <v>45</v>
      </c>
      <c r="D118" s="42">
        <v>4</v>
      </c>
      <c r="E118" s="43"/>
      <c r="F118" s="44" t="str" cm="1">
        <f t="array" ref="F118">+numtext(E118)</f>
        <v>CERO PESOS 00/100 M.N.</v>
      </c>
      <c r="G118" s="45">
        <f t="shared" si="16"/>
        <v>0</v>
      </c>
      <c r="H118" s="42"/>
    </row>
    <row r="119" spans="1:8" s="4" customFormat="1" ht="123.75">
      <c r="A119" s="100" t="s">
        <v>227</v>
      </c>
      <c r="B119" s="77" t="s">
        <v>178</v>
      </c>
      <c r="C119" s="41" t="s">
        <v>45</v>
      </c>
      <c r="D119" s="42">
        <v>3</v>
      </c>
      <c r="E119" s="43"/>
      <c r="F119" s="44" t="str" cm="1">
        <f t="array" ref="F119">+numtext(E119)</f>
        <v>CERO PESOS 00/100 M.N.</v>
      </c>
      <c r="G119" s="45">
        <f t="shared" si="16"/>
        <v>0</v>
      </c>
      <c r="H119" s="42"/>
    </row>
    <row r="120" spans="1:8" s="4" customFormat="1" ht="112.5">
      <c r="A120" s="100" t="s">
        <v>228</v>
      </c>
      <c r="B120" s="77" t="s">
        <v>87</v>
      </c>
      <c r="C120" s="41" t="s">
        <v>45</v>
      </c>
      <c r="D120" s="42">
        <v>3</v>
      </c>
      <c r="E120" s="43"/>
      <c r="F120" s="44" t="str" cm="1">
        <f t="array" ref="F120">+numtext(E120)</f>
        <v>CERO PESOS 00/100 M.N.</v>
      </c>
      <c r="G120" s="45">
        <f t="shared" si="16"/>
        <v>0</v>
      </c>
      <c r="H120" s="42"/>
    </row>
    <row r="121" spans="1:8" s="4" customFormat="1" ht="56.25">
      <c r="A121" s="100" t="s">
        <v>229</v>
      </c>
      <c r="B121" s="77" t="s">
        <v>177</v>
      </c>
      <c r="C121" s="41" t="s">
        <v>45</v>
      </c>
      <c r="D121" s="42">
        <v>1</v>
      </c>
      <c r="E121" s="43"/>
      <c r="F121" s="44" t="str" cm="1">
        <f t="array" ref="F121">+numtext(E121)</f>
        <v>CERO PESOS 00/100 M.N.</v>
      </c>
      <c r="G121" s="45">
        <f>+ROUND(D121*E121,2)</f>
        <v>0</v>
      </c>
      <c r="H121" s="42"/>
    </row>
    <row r="122" spans="1:8" s="4" customFormat="1" ht="112.5">
      <c r="A122" s="100" t="s">
        <v>230</v>
      </c>
      <c r="B122" s="77" t="s">
        <v>176</v>
      </c>
      <c r="C122" s="41" t="s">
        <v>45</v>
      </c>
      <c r="D122" s="42">
        <v>1</v>
      </c>
      <c r="E122" s="43"/>
      <c r="F122" s="44" t="str" cm="1">
        <f t="array" ref="F122">+numtext(E122)</f>
        <v>CERO PESOS 00/100 M.N.</v>
      </c>
      <c r="G122" s="45">
        <f t="shared" si="17" ref="G122:G127">+ROUND(D122*E122,2)</f>
        <v>0</v>
      </c>
      <c r="H122" s="42"/>
    </row>
    <row r="123" spans="1:8" s="4" customFormat="1" ht="101.25">
      <c r="A123" s="100" t="s">
        <v>231</v>
      </c>
      <c r="B123" s="77" t="s">
        <v>171</v>
      </c>
      <c r="C123" s="41" t="s">
        <v>45</v>
      </c>
      <c r="D123" s="42">
        <v>2</v>
      </c>
      <c r="E123" s="43"/>
      <c r="F123" s="44" t="str" cm="1">
        <f t="array" ref="F123">+numtext(E123)</f>
        <v>CERO PESOS 00/100 M.N.</v>
      </c>
      <c r="G123" s="45">
        <f t="shared" si="17"/>
        <v>0</v>
      </c>
      <c r="H123" s="42"/>
    </row>
    <row r="124" spans="1:8" s="4" customFormat="1" ht="45">
      <c r="A124" s="100" t="s">
        <v>232</v>
      </c>
      <c r="B124" s="77" t="s">
        <v>175</v>
      </c>
      <c r="C124" s="41" t="s">
        <v>45</v>
      </c>
      <c r="D124" s="42">
        <v>1</v>
      </c>
      <c r="E124" s="43"/>
      <c r="F124" s="44" t="str" cm="1">
        <f t="array" ref="F124">+numtext(E124)</f>
        <v>CERO PESOS 00/100 M.N.</v>
      </c>
      <c r="G124" s="45">
        <f t="shared" si="17"/>
        <v>0</v>
      </c>
      <c r="H124" s="42"/>
    </row>
    <row r="125" spans="1:8" s="4" customFormat="1" ht="67.5">
      <c r="A125" s="100" t="s">
        <v>233</v>
      </c>
      <c r="B125" s="77" t="s">
        <v>169</v>
      </c>
      <c r="C125" s="41" t="s">
        <v>99</v>
      </c>
      <c r="D125" s="42">
        <v>15</v>
      </c>
      <c r="E125" s="43"/>
      <c r="F125" s="44" t="str" cm="1">
        <f t="array" ref="F125">+numtext(E125)</f>
        <v>CERO PESOS 00/100 M.N.</v>
      </c>
      <c r="G125" s="45">
        <f t="shared" si="17"/>
        <v>0</v>
      </c>
      <c r="H125" s="42"/>
    </row>
    <row r="126" spans="1:8" s="4" customFormat="1" ht="45">
      <c r="A126" s="100" t="s">
        <v>234</v>
      </c>
      <c r="B126" s="77" t="s">
        <v>170</v>
      </c>
      <c r="C126" s="41" t="s">
        <v>45</v>
      </c>
      <c r="D126" s="42">
        <v>2</v>
      </c>
      <c r="E126" s="43"/>
      <c r="F126" s="44" t="str" cm="1">
        <f t="array" ref="F126">+numtext(E126)</f>
        <v>CERO PESOS 00/100 M.N.</v>
      </c>
      <c r="G126" s="45">
        <f t="shared" si="17"/>
        <v>0</v>
      </c>
      <c r="H126" s="42"/>
    </row>
    <row r="127" spans="1:8" s="4" customFormat="1" ht="56.25">
      <c r="A127" s="100" t="s">
        <v>235</v>
      </c>
      <c r="B127" s="77" t="s">
        <v>184</v>
      </c>
      <c r="C127" s="41" t="s">
        <v>64</v>
      </c>
      <c r="D127" s="42">
        <v>9</v>
      </c>
      <c r="E127" s="43"/>
      <c r="F127" s="44" t="str" cm="1">
        <f t="array" ref="F127">+numtext(E127)</f>
        <v>CERO PESOS 00/100 M.N.</v>
      </c>
      <c r="G127" s="45">
        <f t="shared" si="17"/>
        <v>0</v>
      </c>
      <c r="H127" s="42"/>
    </row>
    <row r="128" spans="1:8" s="1" customFormat="1" ht="15">
      <c r="A128" s="46" t="s">
        <v>109</v>
      </c>
      <c r="B128" s="47" t="s">
        <v>130</v>
      </c>
      <c r="C128" s="48"/>
      <c r="D128" s="49"/>
      <c r="E128" s="75"/>
      <c r="F128" s="44"/>
      <c r="G128" s="50">
        <f>+G129+G144</f>
        <v>0</v>
      </c>
      <c r="H128" s="42"/>
    </row>
    <row r="129" spans="1:8" s="1" customFormat="1" ht="15">
      <c r="A129" s="83" t="s">
        <v>127</v>
      </c>
      <c r="B129" s="83" t="s">
        <v>128</v>
      </c>
      <c r="C129" s="84"/>
      <c r="D129" s="85"/>
      <c r="E129" s="86"/>
      <c r="F129" s="87"/>
      <c r="G129" s="88">
        <f>SUM(G130:G143)</f>
        <v>0</v>
      </c>
      <c r="H129" s="42"/>
    </row>
    <row r="130" spans="1:8" s="4" customFormat="1" ht="123.75">
      <c r="A130" s="100" t="s">
        <v>236</v>
      </c>
      <c r="B130" s="77" t="s">
        <v>63</v>
      </c>
      <c r="C130" s="41" t="s">
        <v>64</v>
      </c>
      <c r="D130" s="42">
        <v>41</v>
      </c>
      <c r="E130" s="43"/>
      <c r="F130" s="44" t="str" cm="1">
        <f t="array" ref="F130">+numtext(E130)</f>
        <v>CERO PESOS 00/100 M.N.</v>
      </c>
      <c r="G130" s="45">
        <f t="shared" si="18" ref="G130:G138">+ROUND(D130*E130,2)</f>
        <v>0</v>
      </c>
      <c r="H130" s="42"/>
    </row>
    <row r="131" spans="1:8" s="4" customFormat="1" ht="146.25">
      <c r="A131" s="100" t="s">
        <v>237</v>
      </c>
      <c r="B131" s="77" t="s">
        <v>161</v>
      </c>
      <c r="C131" s="41" t="s">
        <v>64</v>
      </c>
      <c r="D131" s="42">
        <v>9</v>
      </c>
      <c r="E131" s="43"/>
      <c r="F131" s="44" t="str" cm="1">
        <f t="array" ref="F131">+numtext(E131)</f>
        <v>CERO PESOS 00/100 M.N.</v>
      </c>
      <c r="G131" s="45">
        <f t="shared" si="18"/>
        <v>0</v>
      </c>
      <c r="H131" s="42"/>
    </row>
    <row r="132" spans="1:8" s="4" customFormat="1" ht="157.5">
      <c r="A132" s="100" t="s">
        <v>238</v>
      </c>
      <c r="B132" s="77" t="s">
        <v>162</v>
      </c>
      <c r="C132" s="41" t="s">
        <v>64</v>
      </c>
      <c r="D132" s="42">
        <v>4</v>
      </c>
      <c r="E132" s="43"/>
      <c r="F132" s="44" t="str" cm="1">
        <f t="array" ref="F132">+numtext(E132)</f>
        <v>CERO PESOS 00/100 M.N.</v>
      </c>
      <c r="G132" s="45">
        <f t="shared" si="18"/>
        <v>0</v>
      </c>
      <c r="H132" s="42"/>
    </row>
    <row r="133" spans="1:8" s="4" customFormat="1" ht="157.5">
      <c r="A133" s="100" t="s">
        <v>239</v>
      </c>
      <c r="B133" s="77" t="s">
        <v>65</v>
      </c>
      <c r="C133" s="41" t="s">
        <v>64</v>
      </c>
      <c r="D133" s="42">
        <v>2</v>
      </c>
      <c r="E133" s="43"/>
      <c r="F133" s="44" t="str" cm="1">
        <f t="array" ref="F133">+numtext(E133)</f>
        <v>CERO PESOS 00/100 M.N.</v>
      </c>
      <c r="G133" s="45">
        <f t="shared" si="18"/>
        <v>0</v>
      </c>
      <c r="H133" s="42"/>
    </row>
    <row r="134" spans="1:8" s="4" customFormat="1" ht="123.75">
      <c r="A134" s="100" t="s">
        <v>240</v>
      </c>
      <c r="B134" s="77" t="s">
        <v>66</v>
      </c>
      <c r="C134" s="41" t="s">
        <v>64</v>
      </c>
      <c r="D134" s="42">
        <v>28</v>
      </c>
      <c r="E134" s="43"/>
      <c r="F134" s="44" t="str" cm="1">
        <f t="array" ref="F134">+numtext(E134)</f>
        <v>CERO PESOS 00/100 M.N.</v>
      </c>
      <c r="G134" s="45">
        <f t="shared" si="18"/>
        <v>0</v>
      </c>
      <c r="H134" s="42"/>
    </row>
    <row r="135" spans="1:8" s="4" customFormat="1" ht="135">
      <c r="A135" s="100" t="s">
        <v>241</v>
      </c>
      <c r="B135" s="77" t="s">
        <v>67</v>
      </c>
      <c r="C135" s="41" t="s">
        <v>64</v>
      </c>
      <c r="D135" s="42">
        <v>4</v>
      </c>
      <c r="E135" s="43"/>
      <c r="F135" s="44" t="str" cm="1">
        <f t="array" ref="F135">+numtext(E135)</f>
        <v>CERO PESOS 00/100 M.N.</v>
      </c>
      <c r="G135" s="45">
        <f t="shared" si="18"/>
        <v>0</v>
      </c>
      <c r="H135" s="42"/>
    </row>
    <row r="136" spans="1:8" s="4" customFormat="1" ht="101.25">
      <c r="A136" s="100" t="s">
        <v>242</v>
      </c>
      <c r="B136" s="77" t="s">
        <v>68</v>
      </c>
      <c r="C136" s="41" t="s">
        <v>64</v>
      </c>
      <c r="D136" s="42">
        <v>13</v>
      </c>
      <c r="E136" s="43"/>
      <c r="F136" s="44" t="str" cm="1">
        <f t="array" ref="F136">+numtext(E136)</f>
        <v>CERO PESOS 00/100 M.N.</v>
      </c>
      <c r="G136" s="45">
        <f t="shared" si="18"/>
        <v>0</v>
      </c>
      <c r="H136" s="42"/>
    </row>
    <row r="137" spans="1:8" s="4" customFormat="1" ht="101.25">
      <c r="A137" s="100" t="s">
        <v>243</v>
      </c>
      <c r="B137" s="77" t="s">
        <v>69</v>
      </c>
      <c r="C137" s="41" t="s">
        <v>64</v>
      </c>
      <c r="D137" s="42">
        <v>14</v>
      </c>
      <c r="E137" s="43"/>
      <c r="F137" s="44" t="str" cm="1">
        <f t="array" ref="F137">+numtext(E137)</f>
        <v>CERO PESOS 00/100 M.N.</v>
      </c>
      <c r="G137" s="45">
        <f t="shared" si="18"/>
        <v>0</v>
      </c>
      <c r="H137" s="42"/>
    </row>
    <row r="138" spans="1:8" s="4" customFormat="1" ht="123.75">
      <c r="A138" s="100" t="s">
        <v>244</v>
      </c>
      <c r="B138" s="77" t="s">
        <v>70</v>
      </c>
      <c r="C138" s="41" t="s">
        <v>64</v>
      </c>
      <c r="D138" s="42">
        <v>1</v>
      </c>
      <c r="E138" s="43"/>
      <c r="F138" s="44" t="str" cm="1">
        <f t="array" ref="F138">+numtext(E138)</f>
        <v>CERO PESOS 00/100 M.N.</v>
      </c>
      <c r="G138" s="45">
        <f t="shared" si="18"/>
        <v>0</v>
      </c>
      <c r="H138" s="42"/>
    </row>
    <row r="139" spans="1:8" s="4" customFormat="1" ht="56.25">
      <c r="A139" s="100" t="s">
        <v>245</v>
      </c>
      <c r="B139" s="77" t="s">
        <v>71</v>
      </c>
      <c r="C139" s="41" t="s">
        <v>45</v>
      </c>
      <c r="D139" s="42">
        <v>2</v>
      </c>
      <c r="E139" s="43"/>
      <c r="F139" s="44" t="str" cm="1">
        <f t="array" ref="F139">+numtext(E139)</f>
        <v>CERO PESOS 00/100 M.N.</v>
      </c>
      <c r="G139" s="45">
        <f>+ROUND(D139*E139,2)</f>
        <v>0</v>
      </c>
      <c r="H139" s="42"/>
    </row>
    <row r="140" spans="1:8" s="4" customFormat="1" ht="45">
      <c r="A140" s="100" t="s">
        <v>246</v>
      </c>
      <c r="B140" s="77" t="s">
        <v>72</v>
      </c>
      <c r="C140" s="41" t="s">
        <v>45</v>
      </c>
      <c r="D140" s="42">
        <v>2</v>
      </c>
      <c r="E140" s="43"/>
      <c r="F140" s="44" t="str" cm="1">
        <f t="array" ref="F140">+numtext(E140)</f>
        <v>CERO PESOS 00/100 M.N.</v>
      </c>
      <c r="G140" s="45">
        <f>+ROUND(D140*E140,2)</f>
        <v>0</v>
      </c>
      <c r="H140" s="42"/>
    </row>
    <row r="141" spans="1:8" s="4" customFormat="1" ht="56.25">
      <c r="A141" s="100" t="s">
        <v>247</v>
      </c>
      <c r="B141" s="77" t="s">
        <v>73</v>
      </c>
      <c r="C141" s="41" t="s">
        <v>45</v>
      </c>
      <c r="D141" s="42">
        <v>2</v>
      </c>
      <c r="E141" s="43"/>
      <c r="F141" s="44" t="str" cm="1">
        <f t="array" ref="F141">+numtext(E141)</f>
        <v>CERO PESOS 00/100 M.N.</v>
      </c>
      <c r="G141" s="45">
        <f>+ROUND(D141*E141,2)</f>
        <v>0</v>
      </c>
      <c r="H141" s="42"/>
    </row>
    <row r="142" spans="1:8" s="4" customFormat="1" ht="78.75">
      <c r="A142" s="100" t="s">
        <v>248</v>
      </c>
      <c r="B142" s="77" t="s">
        <v>74</v>
      </c>
      <c r="C142" s="41" t="s">
        <v>45</v>
      </c>
      <c r="D142" s="42">
        <v>2</v>
      </c>
      <c r="E142" s="43"/>
      <c r="F142" s="44" t="str" cm="1">
        <f t="array" ref="F142">+numtext(E142)</f>
        <v>CERO PESOS 00/100 M.N.</v>
      </c>
      <c r="G142" s="45">
        <f>+ROUND(D142*E142,2)</f>
        <v>0</v>
      </c>
      <c r="H142" s="42"/>
    </row>
    <row r="143" spans="1:8" s="4" customFormat="1" ht="67.5">
      <c r="A143" s="100" t="s">
        <v>249</v>
      </c>
      <c r="B143" s="77" t="s">
        <v>174</v>
      </c>
      <c r="C143" s="41" t="s">
        <v>45</v>
      </c>
      <c r="D143" s="42">
        <v>1</v>
      </c>
      <c r="E143" s="43"/>
      <c r="F143" s="44" t="str" cm="1">
        <f t="array" ref="F143">+numtext(E143)</f>
        <v>CERO PESOS 00/100 M.N.</v>
      </c>
      <c r="G143" s="45">
        <f>+ROUND(D143*E143,2)</f>
        <v>0</v>
      </c>
      <c r="H143" s="42"/>
    </row>
    <row r="144" spans="1:8" s="1" customFormat="1" ht="15">
      <c r="A144" s="83" t="s">
        <v>129</v>
      </c>
      <c r="B144" s="83" t="s">
        <v>160</v>
      </c>
      <c r="C144" s="84"/>
      <c r="D144" s="85"/>
      <c r="E144" s="86"/>
      <c r="F144" s="87"/>
      <c r="G144" s="88">
        <f>SUM(G145:G146)</f>
        <v>0</v>
      </c>
      <c r="H144" s="42"/>
    </row>
    <row r="145" spans="1:8" s="4" customFormat="1" ht="168.75">
      <c r="A145" s="100" t="s">
        <v>250</v>
      </c>
      <c r="B145" s="77" t="s">
        <v>164</v>
      </c>
      <c r="C145" s="41" t="s">
        <v>45</v>
      </c>
      <c r="D145" s="42">
        <v>18</v>
      </c>
      <c r="E145" s="43"/>
      <c r="F145" s="44" t="str" cm="1">
        <f t="array" ref="F145">+numtext(E145)</f>
        <v>CERO PESOS 00/100 M.N.</v>
      </c>
      <c r="G145" s="45">
        <f t="shared" si="19" ref="G145:G146">+ROUND(D145*E145,2)</f>
        <v>0</v>
      </c>
      <c r="H145" s="42"/>
    </row>
    <row r="146" spans="1:8" s="4" customFormat="1" ht="67.5">
      <c r="A146" s="100" t="s">
        <v>251</v>
      </c>
      <c r="B146" s="77" t="s">
        <v>163</v>
      </c>
      <c r="C146" s="41" t="s">
        <v>45</v>
      </c>
      <c r="D146" s="42">
        <v>23</v>
      </c>
      <c r="E146" s="43"/>
      <c r="F146" s="44" t="str" cm="1">
        <f t="array" ref="F146">+numtext(E146)</f>
        <v>CERO PESOS 00/100 M.N.</v>
      </c>
      <c r="G146" s="45">
        <f t="shared" si="19"/>
        <v>0</v>
      </c>
      <c r="H146" s="42"/>
    </row>
    <row r="147" spans="1:8" s="1" customFormat="1" ht="15">
      <c r="A147" s="46" t="s">
        <v>110</v>
      </c>
      <c r="B147" s="47" t="s">
        <v>168</v>
      </c>
      <c r="C147" s="48"/>
      <c r="D147" s="49"/>
      <c r="E147" s="75"/>
      <c r="F147" s="44"/>
      <c r="G147" s="50">
        <f>SUM(G148:G153)</f>
        <v>0</v>
      </c>
      <c r="H147" s="42"/>
    </row>
    <row r="148" spans="1:8" s="4" customFormat="1" ht="101.25">
      <c r="A148" s="100" t="s">
        <v>252</v>
      </c>
      <c r="B148" s="77" t="s">
        <v>75</v>
      </c>
      <c r="C148" s="41" t="s">
        <v>64</v>
      </c>
      <c r="D148" s="42">
        <v>11</v>
      </c>
      <c r="E148" s="43"/>
      <c r="F148" s="44" t="str" cm="1">
        <f t="array" ref="F148">+numtext(E148)</f>
        <v>CERO PESOS 00/100 M.N.</v>
      </c>
      <c r="G148" s="45">
        <f t="shared" si="20" ref="G148:G153">+ROUND(D148*E148,2)</f>
        <v>0</v>
      </c>
      <c r="H148" s="42"/>
    </row>
    <row r="149" spans="1:8" s="4" customFormat="1" ht="45">
      <c r="A149" s="100" t="s">
        <v>253</v>
      </c>
      <c r="B149" s="77" t="s">
        <v>76</v>
      </c>
      <c r="C149" s="41" t="s">
        <v>99</v>
      </c>
      <c r="D149" s="42">
        <v>21</v>
      </c>
      <c r="E149" s="43"/>
      <c r="F149" s="44" t="str" cm="1">
        <f t="array" ref="F149">+numtext(E149)</f>
        <v>CERO PESOS 00/100 M.N.</v>
      </c>
      <c r="G149" s="45">
        <f t="shared" si="20"/>
        <v>0</v>
      </c>
      <c r="H149" s="42"/>
    </row>
    <row r="150" spans="1:8" s="4" customFormat="1" ht="45">
      <c r="A150" s="100" t="s">
        <v>254</v>
      </c>
      <c r="B150" s="77" t="s">
        <v>77</v>
      </c>
      <c r="C150" s="41" t="s">
        <v>99</v>
      </c>
      <c r="D150" s="42">
        <v>18</v>
      </c>
      <c r="E150" s="43"/>
      <c r="F150" s="44" t="str" cm="1">
        <f t="array" ref="F150">+numtext(E150)</f>
        <v>CERO PESOS 00/100 M.N.</v>
      </c>
      <c r="G150" s="45">
        <f t="shared" si="20"/>
        <v>0</v>
      </c>
      <c r="H150" s="42"/>
    </row>
    <row r="151" spans="1:8" s="4" customFormat="1" ht="45">
      <c r="A151" s="100" t="s">
        <v>255</v>
      </c>
      <c r="B151" s="77" t="s">
        <v>78</v>
      </c>
      <c r="C151" s="41" t="s">
        <v>99</v>
      </c>
      <c r="D151" s="42">
        <v>25</v>
      </c>
      <c r="E151" s="43"/>
      <c r="F151" s="44" t="str" cm="1">
        <f t="array" ref="F151">+numtext(E151)</f>
        <v>CERO PESOS 00/100 M.N.</v>
      </c>
      <c r="G151" s="45">
        <f t="shared" si="20"/>
        <v>0</v>
      </c>
      <c r="H151" s="42"/>
    </row>
    <row r="152" spans="1:8" s="4" customFormat="1" ht="45">
      <c r="A152" s="100" t="s">
        <v>256</v>
      </c>
      <c r="B152" s="77" t="s">
        <v>79</v>
      </c>
      <c r="C152" s="41" t="s">
        <v>45</v>
      </c>
      <c r="D152" s="42">
        <v>4</v>
      </c>
      <c r="E152" s="43"/>
      <c r="F152" s="44" t="str" cm="1">
        <f t="array" ref="F152">+numtext(E152)</f>
        <v>CERO PESOS 00/100 M.N.</v>
      </c>
      <c r="G152" s="45">
        <f t="shared" si="20"/>
        <v>0</v>
      </c>
      <c r="H152" s="42"/>
    </row>
    <row r="153" spans="1:8" s="4" customFormat="1" ht="45">
      <c r="A153" s="100" t="s">
        <v>257</v>
      </c>
      <c r="B153" s="77" t="s">
        <v>172</v>
      </c>
      <c r="C153" s="41" t="s">
        <v>45</v>
      </c>
      <c r="D153" s="42">
        <v>2</v>
      </c>
      <c r="E153" s="43"/>
      <c r="F153" s="44" t="str" cm="1">
        <f t="array" ref="F153">+numtext(E153)</f>
        <v>CERO PESOS 00/100 M.N.</v>
      </c>
      <c r="G153" s="45">
        <f t="shared" si="20"/>
        <v>0</v>
      </c>
      <c r="H153" s="42"/>
    </row>
    <row r="154" spans="1:8" s="1" customFormat="1" ht="15">
      <c r="A154" s="46" t="s">
        <v>111</v>
      </c>
      <c r="B154" s="47" t="s">
        <v>112</v>
      </c>
      <c r="C154" s="48"/>
      <c r="D154" s="49"/>
      <c r="E154" s="75"/>
      <c r="F154" s="44"/>
      <c r="G154" s="50">
        <f>SUM(G155:G157)</f>
        <v>0</v>
      </c>
      <c r="H154" s="42"/>
    </row>
    <row r="155" spans="1:8" s="4" customFormat="1" ht="213.75">
      <c r="A155" s="100" t="s">
        <v>258</v>
      </c>
      <c r="B155" s="77" t="s">
        <v>80</v>
      </c>
      <c r="C155" s="41" t="s">
        <v>45</v>
      </c>
      <c r="D155" s="42">
        <v>2</v>
      </c>
      <c r="E155" s="43"/>
      <c r="F155" s="44" t="str" cm="1">
        <f t="array" ref="F155">+numtext(E155)</f>
        <v>CERO PESOS 00/100 M.N.</v>
      </c>
      <c r="G155" s="45">
        <f t="shared" si="21" ref="G155:G157">+ROUND(D155*E155,2)</f>
        <v>0</v>
      </c>
      <c r="H155" s="42"/>
    </row>
    <row r="156" spans="1:8" s="4" customFormat="1" ht="213.75">
      <c r="A156" s="100" t="s">
        <v>259</v>
      </c>
      <c r="B156" s="77" t="s">
        <v>81</v>
      </c>
      <c r="C156" s="41" t="s">
        <v>45</v>
      </c>
      <c r="D156" s="42">
        <v>6</v>
      </c>
      <c r="E156" s="43"/>
      <c r="F156" s="44" t="str" cm="1">
        <f t="array" ref="F156">+numtext(E156)</f>
        <v>CERO PESOS 00/100 M.N.</v>
      </c>
      <c r="G156" s="45">
        <f t="shared" si="21"/>
        <v>0</v>
      </c>
      <c r="H156" s="42"/>
    </row>
    <row r="157" spans="1:8" s="4" customFormat="1" ht="213.75">
      <c r="A157" s="100" t="s">
        <v>260</v>
      </c>
      <c r="B157" s="77" t="s">
        <v>82</v>
      </c>
      <c r="C157" s="41" t="s">
        <v>45</v>
      </c>
      <c r="D157" s="42">
        <v>1</v>
      </c>
      <c r="E157" s="43"/>
      <c r="F157" s="44" t="str" cm="1">
        <f t="array" ref="F157">+numtext(E157)</f>
        <v>CERO PESOS 00/100 M.N.</v>
      </c>
      <c r="G157" s="45">
        <f t="shared" si="21"/>
        <v>0</v>
      </c>
      <c r="H157" s="42"/>
    </row>
    <row r="158" spans="1:7" s="4" customFormat="1" ht="11.25">
      <c r="A158" s="39"/>
      <c r="B158" s="77"/>
      <c r="C158" s="41"/>
      <c r="D158" s="42"/>
      <c r="E158" s="43"/>
      <c r="F158" s="44"/>
      <c r="G158" s="45"/>
    </row>
    <row r="159" spans="1:7" s="4" customFormat="1" ht="11.25">
      <c r="A159" s="39"/>
      <c r="B159" s="77"/>
      <c r="C159" s="41"/>
      <c r="D159" s="42"/>
      <c r="E159" s="43"/>
      <c r="F159" s="44"/>
      <c r="G159" s="45"/>
    </row>
    <row r="160" spans="1:7" ht="15.75">
      <c r="A160" s="67"/>
      <c r="B160" s="68" t="s">
        <v>21</v>
      </c>
      <c r="C160" s="69"/>
      <c r="D160" s="70"/>
      <c r="E160" s="67"/>
      <c r="F160" s="67"/>
      <c r="G160" s="67"/>
    </row>
    <row r="161" spans="1:7" ht="15">
      <c r="A161" s="23"/>
      <c r="B161" s="59"/>
      <c r="C161" s="52"/>
      <c r="D161" s="53"/>
      <c r="E161" s="54"/>
      <c r="F161" s="55"/>
      <c r="G161" s="56"/>
    </row>
    <row r="162" spans="1:7" ht="44.25" customHeight="1">
      <c r="A162" s="23"/>
      <c r="B162" s="31" t="str">
        <f>+B7</f>
        <v>Construcción del edificio de administración para la ampliación de la planta potabilizadora número 1 "PP1 Miravalle", en el municipio de Guadalajara, Jalisco.</v>
      </c>
      <c r="C162" s="32"/>
      <c r="D162" s="32"/>
      <c r="E162" s="32"/>
      <c r="F162" s="32"/>
      <c r="G162" s="33">
        <f>+G17</f>
        <v>0</v>
      </c>
    </row>
    <row r="163" spans="1:7" ht="15">
      <c r="A163" s="34" t="s">
        <v>20</v>
      </c>
      <c r="B163" s="35" t="str">
        <f>+VLOOKUP($A163,$A$17:$G$33,2,0)</f>
        <v>EDIFICIO DE ADMINISTRACIÓN</v>
      </c>
      <c r="C163" s="36"/>
      <c r="D163" s="37"/>
      <c r="E163" s="38"/>
      <c r="F163" s="38"/>
      <c r="G163" s="57">
        <f>+VLOOKUP($A163,$A$17:$G$33,7,0)</f>
        <v>0</v>
      </c>
    </row>
    <row r="164" spans="1:7" ht="15">
      <c r="A164" s="60" t="s">
        <v>26</v>
      </c>
      <c r="B164" s="61" t="str">
        <f>+VLOOKUP($A164,$A$17:$G$33,2,0)</f>
        <v>PRELIMINARES</v>
      </c>
      <c r="C164" s="36"/>
      <c r="D164" s="37"/>
      <c r="E164" s="38"/>
      <c r="F164" s="38"/>
      <c r="G164" s="51">
        <f>+VLOOKUP($A164,$A$17:$G$33,7,0)</f>
        <v>0</v>
      </c>
    </row>
    <row r="165" spans="1:7" s="80" customFormat="1" ht="15">
      <c r="A165" s="60" t="s">
        <v>27</v>
      </c>
      <c r="B165" s="61" t="str">
        <f>+VLOOKUP($A165,$A$17:$G$33,2,0)</f>
        <v>CIMENTACIÓN</v>
      </c>
      <c r="C165" s="36"/>
      <c r="D165" s="37"/>
      <c r="E165" s="38"/>
      <c r="F165" s="38"/>
      <c r="G165" s="51">
        <f>+VLOOKUP($A165,$A$17:$G$33,7,0)</f>
        <v>0</v>
      </c>
    </row>
    <row r="166" spans="1:7" s="80" customFormat="1" ht="15">
      <c r="A166" s="60" t="s">
        <v>101</v>
      </c>
      <c r="B166" s="61" t="str">
        <f t="shared" si="22" ref="B166:B187">+VLOOKUP($A166,$A$17:$G$159,2,0)</f>
        <v xml:space="preserve">ESTRUCTURA </v>
      </c>
      <c r="C166" s="36"/>
      <c r="D166" s="37"/>
      <c r="E166" s="38"/>
      <c r="F166" s="38"/>
      <c r="G166" s="51">
        <f t="shared" si="23" ref="G166:G187">+VLOOKUP($A166,$A$17:$G$159,7,0)</f>
        <v>0</v>
      </c>
    </row>
    <row r="167" spans="1:7" s="80" customFormat="1" ht="15">
      <c r="A167" s="78" t="s">
        <v>115</v>
      </c>
      <c r="B167" s="82" t="str">
        <f t="shared" si="22"/>
        <v>COLUMNAS Y TRABES</v>
      </c>
      <c r="C167" s="48"/>
      <c r="D167" s="49"/>
      <c r="E167" s="49"/>
      <c r="F167" s="44"/>
      <c r="G167" s="79">
        <f t="shared" si="23"/>
        <v>0</v>
      </c>
    </row>
    <row r="168" spans="1:7" s="80" customFormat="1" ht="15">
      <c r="A168" s="78" t="s">
        <v>116</v>
      </c>
      <c r="B168" s="82" t="str">
        <f t="shared" si="22"/>
        <v>LOSA</v>
      </c>
      <c r="C168" s="48"/>
      <c r="D168" s="49"/>
      <c r="E168" s="49"/>
      <c r="F168" s="44"/>
      <c r="G168" s="79">
        <f t="shared" si="23"/>
        <v>0</v>
      </c>
    </row>
    <row r="169" spans="1:7" ht="15">
      <c r="A169" s="60" t="s">
        <v>102</v>
      </c>
      <c r="B169" s="61" t="str">
        <f t="shared" si="22"/>
        <v>ALBAÑILERIA</v>
      </c>
      <c r="C169" s="36"/>
      <c r="D169" s="37"/>
      <c r="E169" s="38"/>
      <c r="F169" s="38"/>
      <c r="G169" s="51">
        <f t="shared" si="23"/>
        <v>0</v>
      </c>
    </row>
    <row r="170" spans="1:7" ht="15">
      <c r="A170" s="78" t="s">
        <v>118</v>
      </c>
      <c r="B170" s="82" t="str">
        <f t="shared" si="22"/>
        <v>MUROS</v>
      </c>
      <c r="C170" s="48"/>
      <c r="D170" s="49"/>
      <c r="E170" s="49"/>
      <c r="F170" s="44"/>
      <c r="G170" s="79">
        <f t="shared" si="23"/>
        <v>0</v>
      </c>
    </row>
    <row r="171" spans="1:7" ht="15">
      <c r="A171" s="78" t="s">
        <v>120</v>
      </c>
      <c r="B171" s="82" t="str">
        <f t="shared" si="22"/>
        <v>AZOTEA</v>
      </c>
      <c r="C171" s="48"/>
      <c r="D171" s="49"/>
      <c r="E171" s="49"/>
      <c r="F171" s="44"/>
      <c r="G171" s="79">
        <f t="shared" si="23"/>
        <v>0</v>
      </c>
    </row>
    <row r="172" spans="1:7" s="80" customFormat="1" ht="15">
      <c r="A172" s="60" t="s">
        <v>104</v>
      </c>
      <c r="B172" s="61" t="str">
        <f t="shared" si="22"/>
        <v>RECUBRIMIENTOS</v>
      </c>
      <c r="C172" s="36"/>
      <c r="D172" s="37"/>
      <c r="E172" s="38"/>
      <c r="F172" s="38"/>
      <c r="G172" s="51">
        <f t="shared" si="23"/>
        <v>0</v>
      </c>
    </row>
    <row r="173" spans="1:7" ht="15">
      <c r="A173" s="78" t="s">
        <v>145</v>
      </c>
      <c r="B173" s="82" t="str">
        <f t="shared" si="22"/>
        <v>MUROS Y TECHOS</v>
      </c>
      <c r="C173" s="48"/>
      <c r="D173" s="49"/>
      <c r="E173" s="49"/>
      <c r="F173" s="44"/>
      <c r="G173" s="79">
        <f t="shared" si="23"/>
        <v>0</v>
      </c>
    </row>
    <row r="174" spans="1:7" ht="15">
      <c r="A174" s="78" t="s">
        <v>146</v>
      </c>
      <c r="B174" s="82" t="str">
        <f t="shared" si="22"/>
        <v>PISOS</v>
      </c>
      <c r="C174" s="48"/>
      <c r="D174" s="49"/>
      <c r="E174" s="49"/>
      <c r="F174" s="44"/>
      <c r="G174" s="79">
        <f t="shared" si="23"/>
        <v>0</v>
      </c>
    </row>
    <row r="175" spans="1:7" s="80" customFormat="1" ht="15">
      <c r="A175" s="60" t="s">
        <v>105</v>
      </c>
      <c r="B175" s="61" t="str">
        <f t="shared" si="22"/>
        <v>ACABADOS</v>
      </c>
      <c r="C175" s="36"/>
      <c r="D175" s="37"/>
      <c r="E175" s="38"/>
      <c r="F175" s="38"/>
      <c r="G175" s="51">
        <f t="shared" si="23"/>
        <v>0</v>
      </c>
    </row>
    <row r="176" spans="1:7" s="80" customFormat="1" ht="15">
      <c r="A176" s="78" t="s">
        <v>122</v>
      </c>
      <c r="B176" s="82" t="str">
        <f t="shared" si="22"/>
        <v>MUROS Y TECHOS</v>
      </c>
      <c r="C176" s="48"/>
      <c r="D176" s="49"/>
      <c r="E176" s="49"/>
      <c r="F176" s="44"/>
      <c r="G176" s="79">
        <f t="shared" si="23"/>
        <v>0</v>
      </c>
    </row>
    <row r="177" spans="1:7" s="80" customFormat="1" ht="15">
      <c r="A177" s="78" t="s">
        <v>124</v>
      </c>
      <c r="B177" s="82" t="str">
        <f t="shared" si="22"/>
        <v>PISOS</v>
      </c>
      <c r="C177" s="48"/>
      <c r="D177" s="49"/>
      <c r="E177" s="49"/>
      <c r="F177" s="44"/>
      <c r="G177" s="79">
        <f t="shared" si="23"/>
        <v>0</v>
      </c>
    </row>
    <row r="178" spans="1:7" s="80" customFormat="1" ht="15">
      <c r="A178" s="78" t="s">
        <v>125</v>
      </c>
      <c r="B178" s="82" t="str">
        <f t="shared" si="22"/>
        <v>CARPINTERIA</v>
      </c>
      <c r="C178" s="48"/>
      <c r="D178" s="49"/>
      <c r="E178" s="49"/>
      <c r="F178" s="44"/>
      <c r="G178" s="79">
        <f t="shared" si="23"/>
        <v>0</v>
      </c>
    </row>
    <row r="179" spans="1:7" s="80" customFormat="1" ht="15">
      <c r="A179" s="78" t="s">
        <v>142</v>
      </c>
      <c r="B179" s="82" t="str">
        <f t="shared" si="22"/>
        <v>HERRERIA Y ALUMINIO</v>
      </c>
      <c r="C179" s="48"/>
      <c r="D179" s="49"/>
      <c r="E179" s="49"/>
      <c r="F179" s="44"/>
      <c r="G179" s="79">
        <f t="shared" si="23"/>
        <v>0</v>
      </c>
    </row>
    <row r="180" spans="1:7" s="80" customFormat="1" ht="15">
      <c r="A180" s="78" t="s">
        <v>144</v>
      </c>
      <c r="B180" s="82" t="str">
        <f t="shared" si="22"/>
        <v>BAÑOS</v>
      </c>
      <c r="C180" s="48"/>
      <c r="D180" s="49"/>
      <c r="E180" s="49"/>
      <c r="F180" s="44"/>
      <c r="G180" s="79">
        <f t="shared" si="23"/>
        <v>0</v>
      </c>
    </row>
    <row r="181" spans="1:7" s="80" customFormat="1" ht="15">
      <c r="A181" s="78" t="s">
        <v>143</v>
      </c>
      <c r="B181" s="82" t="str">
        <f t="shared" si="22"/>
        <v>LIMPIEZA</v>
      </c>
      <c r="C181" s="48"/>
      <c r="D181" s="49"/>
      <c r="E181" s="49"/>
      <c r="F181" s="44"/>
      <c r="G181" s="79">
        <f t="shared" si="23"/>
        <v>0</v>
      </c>
    </row>
    <row r="182" spans="1:7" ht="15">
      <c r="A182" s="60" t="s">
        <v>107</v>
      </c>
      <c r="B182" s="61" t="str">
        <f t="shared" si="22"/>
        <v>INSTALACION HIDROSANITARIA</v>
      </c>
      <c r="C182" s="36"/>
      <c r="D182" s="37"/>
      <c r="E182" s="38"/>
      <c r="F182" s="38"/>
      <c r="G182" s="51">
        <f t="shared" si="23"/>
        <v>0</v>
      </c>
    </row>
    <row r="183" spans="1:7" ht="15">
      <c r="A183" s="60" t="s">
        <v>109</v>
      </c>
      <c r="B183" s="61" t="str">
        <f t="shared" si="22"/>
        <v>INSTALACIÓN ELÉCTRICA</v>
      </c>
      <c r="C183" s="36"/>
      <c r="D183" s="37"/>
      <c r="E183" s="38"/>
      <c r="F183" s="38"/>
      <c r="G183" s="51">
        <f t="shared" si="23"/>
        <v>0</v>
      </c>
    </row>
    <row r="184" spans="1:7" s="80" customFormat="1" ht="15">
      <c r="A184" s="78" t="s">
        <v>127</v>
      </c>
      <c r="B184" s="82" t="str">
        <f t="shared" si="22"/>
        <v>SALIDAS</v>
      </c>
      <c r="C184" s="48"/>
      <c r="D184" s="49"/>
      <c r="E184" s="49"/>
      <c r="F184" s="44"/>
      <c r="G184" s="79">
        <f t="shared" si="23"/>
        <v>0</v>
      </c>
    </row>
    <row r="185" spans="1:7" s="80" customFormat="1" ht="15">
      <c r="A185" s="78" t="s">
        <v>129</v>
      </c>
      <c r="B185" s="82" t="str">
        <f t="shared" si="22"/>
        <v xml:space="preserve">LUMINARIAS </v>
      </c>
      <c r="C185" s="48"/>
      <c r="D185" s="49"/>
      <c r="E185" s="49"/>
      <c r="F185" s="44"/>
      <c r="G185" s="79">
        <f t="shared" si="23"/>
        <v>0</v>
      </c>
    </row>
    <row r="186" spans="1:7" ht="15">
      <c r="A186" s="60" t="s">
        <v>110</v>
      </c>
      <c r="B186" s="61" t="str">
        <f t="shared" si="22"/>
        <v>RED DE VOZ Y DATOS</v>
      </c>
      <c r="C186" s="36"/>
      <c r="D186" s="37"/>
      <c r="E186" s="38"/>
      <c r="F186" s="38"/>
      <c r="G186" s="51">
        <f t="shared" si="23"/>
        <v>0</v>
      </c>
    </row>
    <row r="187" spans="1:7" ht="15">
      <c r="A187" s="60" t="s">
        <v>111</v>
      </c>
      <c r="B187" s="61" t="str">
        <f t="shared" si="22"/>
        <v>AIRE ACONDICIONADO</v>
      </c>
      <c r="C187" s="36"/>
      <c r="D187" s="37"/>
      <c r="E187" s="38"/>
      <c r="F187" s="38"/>
      <c r="G187" s="51">
        <f t="shared" si="23"/>
        <v>0</v>
      </c>
    </row>
    <row r="188" spans="1:7" ht="15">
      <c r="A188" s="34"/>
      <c r="B188" s="35"/>
      <c r="C188" s="36"/>
      <c r="D188" s="37"/>
      <c r="E188" s="54"/>
      <c r="F188" s="38"/>
      <c r="G188" s="58"/>
    </row>
    <row r="189" spans="1:7" ht="15" customHeight="1">
      <c r="A189" s="101" t="s">
        <v>22</v>
      </c>
      <c r="B189" s="101"/>
      <c r="C189" s="101"/>
      <c r="D189" s="101"/>
      <c r="E189" s="101"/>
      <c r="F189" s="65" t="s">
        <v>23</v>
      </c>
      <c r="G189" s="66">
        <f>+G162</f>
        <v>0</v>
      </c>
    </row>
    <row r="190" spans="1:7" ht="15">
      <c r="A190" s="101" t="str">
        <f>+numtext(G191)</f>
        <v>CERO PESOS 00/100 M.N.</v>
      </c>
      <c r="B190" s="101"/>
      <c r="C190" s="101"/>
      <c r="D190" s="101"/>
      <c r="E190" s="101"/>
      <c r="F190" s="65" t="s">
        <v>24</v>
      </c>
      <c r="G190" s="66">
        <f>ROUND(G189*0.16,2)</f>
        <v>0</v>
      </c>
    </row>
    <row r="191" spans="1:7" ht="15">
      <c r="A191" s="71"/>
      <c r="B191" s="71"/>
      <c r="C191" s="71"/>
      <c r="D191" s="71"/>
      <c r="E191" s="71"/>
      <c r="F191" s="65" t="s">
        <v>25</v>
      </c>
      <c r="G191" s="66">
        <f>+G189+G190</f>
        <v>0</v>
      </c>
    </row>
    <row r="192" spans="7:7" ht="15">
      <c r="G192" s="99"/>
    </row>
    <row r="193" spans="7:7" ht="15">
      <c r="G193" s="99"/>
    </row>
    <row r="194" spans="7:7" ht="15">
      <c r="G194" s="99"/>
    </row>
  </sheetData>
  <autoFilter ref="A16:G160"/>
  <mergeCells count="15">
    <mergeCell ref="C1:F1"/>
    <mergeCell ref="C3:F5"/>
    <mergeCell ref="B4:B5"/>
    <mergeCell ref="C6:E6"/>
    <mergeCell ref="B7:B9"/>
    <mergeCell ref="C7:E7"/>
    <mergeCell ref="C8:E8"/>
    <mergeCell ref="C9:E9"/>
    <mergeCell ref="A190:E190"/>
    <mergeCell ref="C10:F10"/>
    <mergeCell ref="B11:B12"/>
    <mergeCell ref="C11:F12"/>
    <mergeCell ref="G11:G12"/>
    <mergeCell ref="A14:G14"/>
    <mergeCell ref="A189:E189"/>
  </mergeCells>
  <conditionalFormatting sqref="B20">
    <cfRule type="duplicateValues" priority="43" dxfId="48"/>
  </conditionalFormatting>
  <conditionalFormatting sqref="F17:F62 F64:F66 F68:F71 F73:F76 F78:F79 F81:F82 F84:F95 F97:F107 F109:F128 F130:F143 F145:F159 F167:F168">
    <cfRule type="containsText" priority="41" dxfId="47" operator="containsText" text="CERO">
      <formula>NOT(ISERROR(SEARCH("CERO",F17)))</formula>
    </cfRule>
  </conditionalFormatting>
  <conditionalFormatting sqref="B25">
    <cfRule type="duplicateValues" priority="40" dxfId="48"/>
  </conditionalFormatting>
  <conditionalFormatting sqref="B35 B47">
    <cfRule type="duplicateValues" priority="38" dxfId="48"/>
  </conditionalFormatting>
  <conditionalFormatting sqref="B62">
    <cfRule type="duplicateValues" priority="36" dxfId="48"/>
  </conditionalFormatting>
  <conditionalFormatting sqref="B71">
    <cfRule type="duplicateValues" priority="34" dxfId="48"/>
  </conditionalFormatting>
  <conditionalFormatting sqref="B128">
    <cfRule type="duplicateValues" priority="32" dxfId="48"/>
  </conditionalFormatting>
  <conditionalFormatting sqref="B147">
    <cfRule type="duplicateValues" priority="30" dxfId="48"/>
  </conditionalFormatting>
  <conditionalFormatting sqref="B154">
    <cfRule type="duplicateValues" priority="28" dxfId="48"/>
  </conditionalFormatting>
  <conditionalFormatting sqref="B113">
    <cfRule type="duplicateValues" priority="26" dxfId="48"/>
  </conditionalFormatting>
  <conditionalFormatting sqref="B40">
    <cfRule type="duplicateValues" priority="24" dxfId="38"/>
  </conditionalFormatting>
  <conditionalFormatting sqref="B63">
    <cfRule type="duplicateValues" priority="23" dxfId="38"/>
  </conditionalFormatting>
  <conditionalFormatting sqref="B67">
    <cfRule type="duplicateValues" priority="22" dxfId="38"/>
  </conditionalFormatting>
  <conditionalFormatting sqref="B80">
    <cfRule type="duplicateValues" priority="21" dxfId="38"/>
  </conditionalFormatting>
  <conditionalFormatting sqref="B108">
    <cfRule type="duplicateValues" priority="20" dxfId="38"/>
  </conditionalFormatting>
  <conditionalFormatting sqref="B129">
    <cfRule type="duplicateValues" priority="19" dxfId="38"/>
  </conditionalFormatting>
  <conditionalFormatting sqref="B144">
    <cfRule type="duplicateValues" priority="18" dxfId="38"/>
  </conditionalFormatting>
  <conditionalFormatting sqref="B170:B171">
    <cfRule type="duplicateValues" priority="16" dxfId="48"/>
  </conditionalFormatting>
  <conditionalFormatting sqref="F170:F171">
    <cfRule type="containsText" priority="15" dxfId="47" operator="containsText" text="CERO">
      <formula>NOT(ISERROR(SEARCH("CERO",F170)))</formula>
    </cfRule>
  </conditionalFormatting>
  <conditionalFormatting sqref="F176:F181">
    <cfRule type="containsText" priority="14" dxfId="47" operator="containsText" text="CERO">
      <formula>NOT(ISERROR(SEARCH("CERO",F176)))</formula>
    </cfRule>
  </conditionalFormatting>
  <conditionalFormatting sqref="B36">
    <cfRule type="duplicateValues" priority="13" dxfId="38"/>
  </conditionalFormatting>
  <conditionalFormatting sqref="B48">
    <cfRule type="duplicateValues" priority="12" dxfId="38"/>
  </conditionalFormatting>
  <conditionalFormatting sqref="B55">
    <cfRule type="duplicateValues" priority="11" dxfId="38"/>
  </conditionalFormatting>
  <conditionalFormatting sqref="B72">
    <cfRule type="duplicateValues" priority="10" dxfId="38"/>
  </conditionalFormatting>
  <conditionalFormatting sqref="B77">
    <cfRule type="duplicateValues" priority="9" dxfId="38"/>
  </conditionalFormatting>
  <conditionalFormatting sqref="B83">
    <cfRule type="duplicateValues" priority="8" dxfId="38"/>
  </conditionalFormatting>
  <conditionalFormatting sqref="B167:B168">
    <cfRule type="duplicateValues" priority="45" dxfId="48"/>
  </conditionalFormatting>
  <conditionalFormatting sqref="B184:B185">
    <cfRule type="duplicateValues" priority="6" dxfId="48"/>
  </conditionalFormatting>
  <conditionalFormatting sqref="F184:F185">
    <cfRule type="containsText" priority="5" dxfId="47" operator="containsText" text="CERO">
      <formula>NOT(ISERROR(SEARCH("CERO",F184)))</formula>
    </cfRule>
  </conditionalFormatting>
  <conditionalFormatting sqref="B173:B174">
    <cfRule type="duplicateValues" priority="3" dxfId="48"/>
  </conditionalFormatting>
  <conditionalFormatting sqref="F173:F174">
    <cfRule type="containsText" priority="2" dxfId="47" operator="containsText" text="CERO">
      <formula>NOT(ISERROR(SEARCH("CERO",F173)))</formula>
    </cfRule>
  </conditionalFormatting>
  <conditionalFormatting sqref="B176:B181">
    <cfRule type="duplicateValues" priority="47" dxfId="48"/>
  </conditionalFormatting>
  <conditionalFormatting sqref="B96">
    <cfRule type="duplicateValues" priority="1" dxfId="38"/>
  </conditionalFormatting>
  <conditionalFormatting sqref="B164:B166 B169 B172 B175 B182:B183 B186:B187">
    <cfRule type="duplicateValues" priority="49" dxfId="48"/>
  </conditionalFormatting>
  <conditionalFormatting sqref="A20">
    <cfRule type="duplicateValues" priority="423" dxfId="48"/>
  </conditionalFormatting>
  <conditionalFormatting sqref="A25">
    <cfRule type="duplicateValues" priority="424" dxfId="48"/>
  </conditionalFormatting>
  <conditionalFormatting sqref="A35 A47">
    <cfRule type="duplicateValues" priority="425" dxfId="48"/>
  </conditionalFormatting>
  <conditionalFormatting sqref="A62">
    <cfRule type="duplicateValues" priority="428" dxfId="48"/>
  </conditionalFormatting>
  <conditionalFormatting sqref="A71">
    <cfRule type="duplicateValues" priority="429" dxfId="48"/>
  </conditionalFormatting>
  <conditionalFormatting sqref="A128">
    <cfRule type="duplicateValues" priority="430" dxfId="48"/>
  </conditionalFormatting>
  <conditionalFormatting sqref="A147">
    <cfRule type="duplicateValues" priority="431" dxfId="48"/>
  </conditionalFormatting>
  <conditionalFormatting sqref="A154">
    <cfRule type="duplicateValues" priority="432" dxfId="48"/>
  </conditionalFormatting>
  <conditionalFormatting sqref="A113">
    <cfRule type="duplicateValues" priority="433" dxfId="48"/>
  </conditionalFormatting>
  <conditionalFormatting sqref="A170:A171">
    <cfRule type="duplicateValues" priority="434" dxfId="48"/>
  </conditionalFormatting>
  <conditionalFormatting sqref="A167:A168">
    <cfRule type="duplicateValues" priority="435" dxfId="48"/>
  </conditionalFormatting>
  <conditionalFormatting sqref="A184:A185">
    <cfRule type="duplicateValues" priority="436" dxfId="48"/>
  </conditionalFormatting>
  <conditionalFormatting sqref="A173:A174">
    <cfRule type="duplicateValues" priority="437" dxfId="48"/>
  </conditionalFormatting>
  <conditionalFormatting sqref="A176:A181">
    <cfRule type="duplicateValues" priority="438" dxfId="48"/>
  </conditionalFormatting>
  <conditionalFormatting sqref="A164:A166 A169 A172 A175 A182:A183 A186:A187">
    <cfRule type="duplicateValues" priority="439" dxfId="48"/>
  </conditionalFormatting>
  <pageMargins left="0.196850393700787" right="0.196850393700787" top="0.196850393700787" bottom="0.196850393700787" header="0.511811023622047" footer="0"/>
  <pageSetup firstPageNumber="1" useFirstPageNumber="1" fitToHeight="0" horizontalDpi="300" verticalDpi="300" orientation="landscape" paperSize="1" scale="76" r:id="rId2"/>
  <headerFooter>
    <oddFooter>&amp;CPágina &amp;P de &amp;N</oddFooter>
  </headerFooter>
  <rowBreaks count="1" manualBreakCount="1">
    <brk id="15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saulo enciso</dc:creator>
  <cp:keywords/>
  <dc:description/>
  <cp:lastModifiedBy>JOSE MANUEL SANTIESTEBAN ZALDIVAR.</cp:lastModifiedBy>
  <cp:lastPrinted>2026-09-14T23:23:48Z</cp:lastPrinted>
  <dcterms:created xsi:type="dcterms:W3CDTF">2020-01-21T15:53:00Z</dcterms:created>
  <dcterms:modified xsi:type="dcterms:W3CDTF">2026-09-14T23:37:56Z</dcterms:modified>
  <cp:category/>
  <cp:revision>10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2058-11.2.0.10351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F004B19DD70B44CA8C0E6973A006BCC9</vt:lpwstr>
  </property>
</Properties>
</file>