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codeName="{4D1C537B-E38A-612A-F078-A93A15B4B7F4}"/>
  <workbookPr codeName="ThisWorkbook"/>
  <mc:AlternateContent xmlns:mc="http://schemas.openxmlformats.org/markup-compatibility/2006">
    <mc:Choice Requires="x15">
      <x15ac:absPath xmlns:x15ac="http://schemas.microsoft.com/office/spreadsheetml/2010/11/ac" url="C:\Users\camil\Downloads\"/>
    </mc:Choice>
  </mc:AlternateContent>
  <bookViews>
    <workbookView xWindow="-110" yWindow="-110" windowWidth="19420" windowHeight="10300" activeTab="0"/>
  </bookViews>
  <sheets>
    <sheet name="CATALOGO" sheetId="21" r:id="rId3"/>
  </sheets>
  <definedNames>
    <definedName name="_xlnm._FilterDatabase" localSheetId="0" hidden="1">CATALOGO!$A$16:$G$117</definedName>
    <definedName name="_xleta.ROUND" hidden="1">#NAME?</definedName>
    <definedName name="area" localSheetId="0">#REF!</definedName>
    <definedName name="area">#REF!</definedName>
    <definedName name="_xlnm.Print_Area" localSheetId="0">CATALOGO!$A$1:$G$117</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ACTOR" localSheetId="0">CATALOGO!#REF!</definedName>
    <definedName name="FACTOR">#REF!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21"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<sst xmlns="http://schemas.openxmlformats.org/spreadsheetml/2006/main" count="275" uniqueCount="161">
  <si>
    <t>CANTIDAD</t>
  </si>
  <si>
    <t>M2</t>
  </si>
  <si>
    <t>M</t>
  </si>
  <si>
    <t>M3</t>
  </si>
  <si>
    <t>PZA</t>
  </si>
  <si>
    <t>A</t>
  </si>
  <si>
    <t>DRENAJE SANITARIO</t>
  </si>
  <si>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</si>
  <si>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</si>
  <si>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</si>
  <si>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</si>
  <si>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</si>
  <si>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</si>
  <si>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</si>
  <si>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</si>
  <si>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</si>
  <si>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RAZÓN SOCIAL DEL CONTRATISTA:</t>
  </si>
  <si>
    <t>NOMBRE Y FIRMA DEL REPRESENTANTE LEGAL</t>
  </si>
  <si>
    <t>CLAVE</t>
  </si>
  <si>
    <t xml:space="preserve">DESCRIPCIÓN </t>
  </si>
  <si>
    <t>UNIDAD</t>
  </si>
  <si>
    <t>PRECIO UNITARIO ($) PROPUESTO</t>
  </si>
  <si>
    <t>IMPORTE ($) M. N.</t>
  </si>
  <si>
    <t>SIOP-001</t>
  </si>
  <si>
    <t>E2</t>
  </si>
  <si>
    <t>RESUMEN DE PARTIDAS</t>
  </si>
  <si>
    <t>IMPORTE CON LETRA (IVA INCLUIDO)</t>
  </si>
  <si>
    <t>DOCUMENTO</t>
  </si>
  <si>
    <t>PRECIO UNITARIO ($) PROPUESTO CON LETRA</t>
  </si>
  <si>
    <t>SUBTOTAL M. N.</t>
  </si>
  <si>
    <t>IVA M. N.</t>
  </si>
  <si>
    <t>TOTAL M. N.</t>
  </si>
  <si>
    <t>PRELIMINARES, DEMOLICIONES Y DESMONTAJES</t>
  </si>
  <si>
    <t>SISTEMA DE AGUA POTABLE</t>
  </si>
  <si>
    <t>TERRACERÍAS</t>
  </si>
  <si>
    <t>PAVIMENTACIÓN</t>
  </si>
  <si>
    <t>SIOP-018</t>
  </si>
  <si>
    <t>SIOP-019</t>
  </si>
  <si>
    <t>SIOP-002</t>
  </si>
  <si>
    <t>SIOP-003</t>
  </si>
  <si>
    <t>SIOP-004</t>
  </si>
  <si>
    <t>SIOP-005</t>
  </si>
  <si>
    <t>SIOP-006</t>
  </si>
  <si>
    <t>SIOP-007</t>
  </si>
  <si>
    <t>SIOP-008</t>
  </si>
  <si>
    <t>SIOP-009</t>
  </si>
  <si>
    <t>SIOP-010</t>
  </si>
  <si>
    <t>SIOP-011</t>
  </si>
  <si>
    <t>SIOP-012</t>
  </si>
  <si>
    <t>SIOP-013</t>
  </si>
  <si>
    <t>SIOP-014</t>
  </si>
  <si>
    <t>SIOP-015</t>
  </si>
  <si>
    <t>SIOP-016</t>
  </si>
  <si>
    <t>SIOP-017</t>
  </si>
  <si>
    <t>SIOP-020</t>
  </si>
  <si>
    <t>SIOP-021</t>
  </si>
  <si>
    <t>SIOP-022</t>
  </si>
  <si>
    <t>SIOP-023</t>
  </si>
  <si>
    <t>SIOP-024</t>
  </si>
  <si>
    <t>SIOP-025</t>
  </si>
  <si>
    <t>SIOP-026</t>
  </si>
  <si>
    <t>SIOP-027</t>
  </si>
  <si>
    <t>SIOP-028</t>
  </si>
  <si>
    <t>SIOP-029</t>
  </si>
  <si>
    <t>SIOP-030</t>
  </si>
  <si>
    <t>SIOP-031</t>
  </si>
  <si>
    <t>SIOP-032</t>
  </si>
  <si>
    <t>SIOP-033</t>
  </si>
  <si>
    <t>SIOP-034</t>
  </si>
  <si>
    <t>SIOP-035</t>
  </si>
  <si>
    <t>SIOP-036</t>
  </si>
  <si>
    <t>SIOP-037</t>
  </si>
  <si>
    <t>B</t>
  </si>
  <si>
    <t xml:space="preserve">AMPLIACION DE CARRILES </t>
  </si>
  <si>
    <t>1</t>
  </si>
  <si>
    <t>CATALOGO DE CONCEPTOS</t>
  </si>
  <si>
    <t>C</t>
  </si>
  <si>
    <t>D</t>
  </si>
  <si>
    <t>E</t>
  </si>
  <si>
    <t>KG</t>
  </si>
  <si>
    <t>Construcción y equipamiento de tanque de agua recuperada para la ampliación de la planta potabilizadora número 1 "PP1 Miravalle", en el municipio de Guadalajara, Jalisco.</t>
  </si>
  <si>
    <t>CORTES,A CARREOS Y TERRAPLENES MODULO 1</t>
  </si>
  <si>
    <t>A1</t>
  </si>
  <si>
    <t xml:space="preserve">CORTES Y ACARREOS </t>
  </si>
  <si>
    <t>DESPALME Y DESHIERBE A CIELO ABIERTO A MAQUINA EL CONCEPTO INCLUYE: CORTES CON EQUIPO MECANICO HASTA 20 CMS, DE ESPESOR Y APILE DEL MATERIAL PRODUCTO DE DESPALME.</t>
  </si>
  <si>
    <t>CORTE Y EXCAVACION CON MEDIOS MECANICOS A CIELO ABIERTO EN CUALQUIER MATERIAL EXCEPTO ROCA, HASTA LLEGAR A NIVEL ESTABLECIDO PARA INICIO DE PLTATAFORMA DE 1.00 A 4.00 M DE  PROFUNDIDAD MEDIDA COMPACTA, EL CONCEPTO INCLUYE, AFLOJE, EXTRACCION DEL MATERIAL,  A CAMIÓN VOLTEO DE MATERIAL PRODUCTO DE EXCAVACION, INCLUYE ABUNDAMIENTO  AFINE CARGA DE MATERIAL,  MAQUINARIA,  LA  MANO  DE  OBRA  Y LA HERRAMIENTA NECESARIA PARA SU COMPLETA EJECUCION.</t>
  </si>
  <si>
    <t>CARGA  Y ACARREO  EN  CAMION  DE   VOLTEO  AL  1ER.  KILOMETRO  DEL  MATERIAL  PRODUCTO  DE EXCAVACION EN SECO Y CON PRESENCIA DE AGUA. INCLUYE: EQUIPO, MANIOBRAS, PAGO DE BANCO DE TIRO  Y TODO LO NECESARIO PARA SU CORRECTA EJECUCION.</t>
  </si>
  <si>
    <t>ACARREO KM SUBSECUENTES AL 1o MATERIAL PRODUCTO DE EXCAVACIÓN EXCEPTO ROCA EN CAMIÓN DE VOLTEO, EN CAMINO… PLANO REVESTIDO Y LOMERÍO SUAVE PAVIMENTADO, A 15 KM DE BANCO FDE TIRO.</t>
  </si>
  <si>
    <t>M3/KM</t>
  </si>
  <si>
    <t>A2</t>
  </si>
  <si>
    <t xml:space="preserve">TERRAPLEN </t>
  </si>
  <si>
    <t xml:space="preserve">COMPACTACION  DE  TERRAPLENES DE TERRENO NATURAL HASTA TENER EFECTO DE 20 CM DE ESPESOR AL 85% PROCTOR, INCLUYE LA MANO DE OBRA Y EL EQUIPO NECESARIO   </t>
  </si>
  <si>
    <t>COLOCACION DE TERRAPLEN FORMADO A BASE DE MATERIAL DE BANCO, COMPACTADO AL 90% DE SU PVSM (PESO VOLUMETRICO SECO MAXIMO), DE ACUERDO A LA PRUEBA PROCTOR MODIFICADA (AASHTO T-180 o ASTM-D1557), TOLERANCIA  DE +/- 2%, EN CAPAS NO MAYORES A 30 CM, POR MEDIOS MECANICOS (MAQUINARIA PESADA),  VOLUMEN MEDIDO EN BANCO, INCLUYE: COLOCACION, HERRAMIENTA, MAQUINARIA Y EQUIPO, MANO DE OBRA, CONSUMIBLES,  MUESTREADO,  ESCARIFICADOS,  LIMPIEZA, EQUIPO  DE SEGURIDAD.  Y TODO LO NECESARIO PARA SU CORRECTA EJECUCIÓN, DE ACURDO A LA NORMA N-CTR-CAR-1-01-009-00</t>
  </si>
  <si>
    <t>ESTRUCTURA DE CONCRETO MODULO 1</t>
  </si>
  <si>
    <t>B1</t>
  </si>
  <si>
    <t>LOSAS</t>
  </si>
  <si>
    <t>SUMINISTRO, COLOCACIÓN Y HABILITADO DE ACERO DE REFUERZO DE Fy=4200, INCLUYE: MATERIALES, TRASLAPES, SILLETAS, HABILITADO, AMARRES, MANO DE OBRA, EQUIPO Y HERRAMIENTA.</t>
  </si>
  <si>
    <t>SUMINISTRO Y COLOCACIÓN DE CONCRETO PREMEZCLADO BOMBEABLE DE F'C=300 KG/CM2, TMA. 3/4, INCLUYE: IMPERMEABILIZANTE POR CRISTALIZACIÓN, BOMBEO, COLADO, VIBRADO, CURADO, MANO DE OBRA, HERRAMIENTA, EQUIPO Y TODO LO NECESARIO PARA SU CORRECTA EJECUCIÓN.</t>
  </si>
  <si>
    <t>CIMBRA ACABADO COMUN A BASE DE MADERA DE PINO, INCLUYE: MATERIALES, ACARREOS, CORTES, HABILITADO, CIMBRADO, DESCIMBRA, MANO DE OBRA, EQUIPO Y HERRAMIENTA.</t>
  </si>
  <si>
    <t>B2</t>
  </si>
  <si>
    <t>MUROS</t>
  </si>
  <si>
    <t>B3</t>
  </si>
  <si>
    <t>TRABES</t>
  </si>
  <si>
    <t>B4</t>
  </si>
  <si>
    <t>SOPORTE DE POLIPASTO</t>
  </si>
  <si>
    <t>SUMINISTRO, HABILITADO, FABRICACIÓN Y MONTAJE DE ESTRUCTURA METÁLICA A BASE DE PERFILES DE ACERO ESTRUCTURAL TIPO W (WIDE FLANGE), CALIDAD ASTM A992/A992M, FY = 3,515 KG/CM² (50 KSI), DE LAS SECCIONES Y DIMENSIONES INDICADAS EN PLANOS ESTRUCTURALES; INCLUYE: SUMINISTRO DEL ACERO, TRAZO, CORTE, HABILITADO, BARRENADO, SOLDADURA, PLACAS DE CONEXIÓN, CARTABONES, ATIESADORES, TORNILLERÍA ESTRUCTURAL ESPECIFICADA, MANIOBRAS, IZAJE, MONTAJE, PLOMEO, NIVELACIÓN, ALINEACIÓN, LIMPIEZA DE SUPERFICIES, APLICACIÓN DE PRIMARIO ANTICORROSIVO, RETOQUES POSTERIORES AL MONTAJE, MANO DE OBRA ESPECIALIZADA, HERRAMIENTA, EQUIPO, MAQUINARIA, CONSUMIBLES, DESPERDICIOS, ACARREOS Y TODO LO NECESARIO PARA SU CORRECTA EJECUCIÓN CONFORME A PLANOS Y ESPECIFICACIONES DEL PROYECTO.</t>
  </si>
  <si>
    <t>CORTES,A CARREOS Y TERRAPLENES MODULO 2</t>
  </si>
  <si>
    <t>C1</t>
  </si>
  <si>
    <t>C2</t>
  </si>
  <si>
    <t>ESTRUCTURA DE CONCRETO MODULO 2</t>
  </si>
  <si>
    <t>D1</t>
  </si>
  <si>
    <t>D2</t>
  </si>
  <si>
    <t>D3</t>
  </si>
  <si>
    <t>D4</t>
  </si>
  <si>
    <t>TANQUE DE AGUA RECUPERADA</t>
  </si>
  <si>
    <t>E1</t>
  </si>
  <si>
    <t>SUMINISTRO, MONTAJE, CONEXIÓN Y PUESTA EN SERVICIO DE BOMBAS AGUA RECUPERADA  (BAR-500-11/12/13/14/15/16)  TIPO CENTRIFUGA VERTICAL, PARA OPERACIÓN EN PARALELO CON VARIACIÓN DE VELOCIDAD (VDF) PARA UN CAUDAL UNITARIO 116.00 L/S Y  UNA CAGA DINÁMICA TOTAL REQUERIDA DE 10.15 MCA, CON POTENCIA UNITARIA (POR BOMBA) DE 30 HP, BOMBA TURBINA VERTICAL MARCA GOULDS O EQUIVALENTE, COLUMNA DE DESCARGA,6.50 METROS DE COLUMNA BRIDADA LUBRICACIÓN ACEITE. CUERPO DE TAZONES TIPO PROPELA DE1 ETAPA., COLADOR TIPO CEBOLLA PARA BOMBA. MOTOR ELÉCTRICO VERTICAL FLECHA HUECA ,DE INDUCCIÓN TIPO JAULA DE ARDILLA,ABIERTO APRUEBA DE GOTEO DE 30HP 3F 230/460V 60HZ 1800RPM, 6 POLOS. CON LAS SIGUIENTES CARÁCTERISTICAS: 
VIT - Short Set Lineshaft Turbine Pumps:
Wet pit/Open Sump Lineshaft Turbine: Open Lineshaft, VIT-DITM 12FDLC, 1 Stage
Bowl Assembly:
12FDLC, 1 Stage(s), Manufacturer's Standard
Column Assembly:
8" x 1" Threaded W/L Column
Head Assembly:
8" x 16.50" DI W/L Head, 150 # Flange
Motor:
VHS  1770 RPM , Steady Bushing: , Motor Coupling:
Testing:
Testing, Performance, **Laboratory Performance, 20.0 Hp, 12 in Bowl**, Virtual Witness, 100% Adder
EL PRECIO UNITARIO CONSIDERA: CARGOS DIRECTOS POR MATERIALES Y MANO DE OBRA, EMBALAJES, EMBARQUES, FLETES, TRÁMITES E IMPUESTOS, MANIOBRAS DE CARGA, DESCARGA Y MOVIMIENTOS INTERNOS, KIT DE MONTAJE, SISTEMA DE FIJACIÓN, SOPORTERÍA, ANCLAJES, APLICACIÓN DE SOLDADURA, HERRAMIENTA MENOR, SEÑALAMIENTOS DE SEGURIDAD Y LA SUPERVISIÓN TÉCNICA EN CAMPO CON ASISTENCIA DEL FABRICANTE PARA INSPECCIONAR, REVISAR, AJUSTAR Y VALIDAR LA INSTALACIÓN Y CALIBRACIÓN FINAL.</t>
  </si>
  <si>
    <t xml:space="preserve">SUMINISTRO, MONTAJE, CONEXIÓN Y PUESTA EN SERVICIO DE BOMBAS DE LODOS RECUPERADOS (TAG: BLR-500-11/14/2/13/14)  DE LAVADO DE FILTROS  A ESPESADOR DE LODOS, TIPO CENTRIFUGA SUMERGIBLE P/AGUA CON SÓLIDOS, CAUDAL UNITARIO DE 22.50 L/S, CARGA DINÁMICA TOTAL DE 10.94 MCA, Y POTENCIA UNITARIA DE 3.7 KW-3F-460V YSER -60 HZ, OPERACIÓN EN PARALELO C/ARRANQUE SUAVE (ASVR),  GASTO 10 LPS CDT 7.44 M 
IMPULSOR VORTEX HIERRO FUNDIDO, SELLO MECANICO (INT /EXT ) WCCR - AL2 O3 - WCCR - WCCR, SENSOR DE FUGAS EN CARCAZA DEL ESTATOR, 
CONTACTOS TERMICOS EN C/U DE LAS BOBINAS ESTATOR. 10M DE CABLE SUSUMERGIBLE, CODO DE DESCARGA BRIDADO CON AUTOCOPLE, BARRAS GUIA DE 6 M, CADENA DE EXTRACCION CON OJO DE EXTRACCION, KIT DE FIJACIÓN SS-316 Y RELEVADOR MINICAS II 24V AC/DC
EL PRECIO UNITARIO CONSIDERA: CARGOS DIRECTOS POR MATERIALES Y MANO DE OBRA, EMBALAJES, EMBARQUES, FLETES, TRÁMITES E IMPUESTOS, MANIOBRAS DE CARGA, DESCARGA Y MOVIMIENTOS INTERNOS, KIT DE MONTAJE, SISTEMA DE FIJACIÓN, SOPORTERÍA, ANCLAJES, APLICACIÓN DE SOLDADURA, HERRAMIENTA MENOR, SEÑALAMIENTOS DE SEGURIDAD Y LA SUPERVISIÓN TÉCNICA EN CAMPO CON ASISTENCIA DEL FABRICANTE PARA INSPECCIONAR, REVISAR, AJUSTAR Y VALIDAR LA INSTALACIÓN Y CALIBRACIÓN FINAL. </t>
  </si>
  <si>
    <t xml:space="preserve">TUBERIA DE AGUA RECUPERADA </t>
  </si>
  <si>
    <t>SUMINISTRO, COLOCACIÓN E INSTALACIÓN DE TUBERIA DE ACERO  DE 10" DE DIAMETRO, INCLUYE EL SUMINISTRO, FIJACIÓN, EQUIPO, HERRAMIENTA Y MANO DE OBRA ESPECIALIZADA.</t>
  </si>
  <si>
    <t>SUMINISTRO E INSTALACIÓN DE BRIDA DESLIZANTE DE ACERO AL CARBÓN DE 10" SOLDABLE INCLUYE EL SUMINISTRO, LA FIJACIÓN, EL EQUIPO, LA HERRAMIENTA Y LA MANO DE OBRA ESPECIALIZADA NECESARIOS PARA SU CORRECTA EJECUCIÓN.</t>
  </si>
  <si>
    <t xml:space="preserve">SUMINISTRO, INSTALACION Y PRUEBA DE JUNTA DRESSER COMPLETA, ESTILO 38 DE DN 250 mm (10") DE DIÁMETRO, LA JUNTA DEBERA SUMINISTRASE CON TORNILLERIA COMPLETA FABRICADA EN Fo. Go. CON TUERCAS Y RONDANAS DEL DIÁMETRO ADECUADO, ASI COMO GOMAS Y/O EMPAQUES DE EPDM
    </t>
  </si>
  <si>
    <t>SUMINISTRO E INSTALACIÓN DE VALVULA DE RETENCIÓN TIPO COLUMPIO (CHECK), BRIDADA, MONTAJE HORIZONTAL, CUERPO DE HIERRO CON INTERIORES DE BRONCE DE 250 MM CON UN DIAMETRO DE 10'', INCLUYE: MATERIALES, ACARREOS, CORTES, TONILLERIA, MANO DE OBRA, Y EN BASE A LOS PROCEDIMIENTOS Y BUENAS PRÁCTICAS, EQUIPO, HERRAMIENTA</t>
  </si>
  <si>
    <t>SUMINISTRO E INSTALACIÓN DE VALVULA MARIPOSA, CON UN DIAMETRO DE 10'', INCLUYE: MATERIALES, ACARREOS, CORTES, TONILLERIA, MANO DE OBRA, Y EN BASE A LOS PROCEDIMIENTOS Y BUENAS PRÁCTICAS, EQUIPO, HERRAMIENTA</t>
  </si>
  <si>
    <t>SUMINISTRO, COLOCACIÓN E INSTALACIÓN DE CODO DE 90° TUBERIA DE ACERO  DE 10" DE DIAMETRO, INCLUYE EL SUMINISTRO, FIJACIÓN, EQUIPO, HERRAMIENTA Y MANO DE OBRA ESPECIALIZADA.</t>
  </si>
  <si>
    <t xml:space="preserve">SUMINISTRO, COLOCACIÓN E INSTALACIÓN DE TUBERIA DE ACERO  DE 16" DE DIAMETRO, INCLUYE EL SUMINISTRO, FIJACIÓN, EQUIPO, HERRAMIENTA Y MANO DE OBRA ESPECIALIZADA. </t>
  </si>
  <si>
    <t>SUMINISTRO E INSTALACIÓN DE TAPÓN CAP SOLDABLE DE ACERO AL CARBÓN DE 16" INCLUYE EL SUMINISTRO, LA FIJACIÓN, EL EQUIPO, LA HERRAMIENTA Y LA MANO DE OBRA ESPECIALIZADA NECESARIOS PARA SU CORRECTA EJECUCIÓN.</t>
  </si>
  <si>
    <t>MANOMETRO:
SUMINISTRO E INSTALACIÓN DE SISTEMA INDICADOR DE PRESIÓN Y MUESTREO , QUE CONSTA DE MEDIO COPLE DE 19 MM, REDUCCIÓN BUSHING DE 19 X 6.3 MM, CODO DE 90°, TEE RECTA DE 6.3 MM, 4 NIPLES DE 6.3 X 100 MM, DOS COPLES Y DOS VÁLVULAS DE 6.3 MM TODO EN ACERO AL CARBÓN CEDULA 80 Y CLASE 3000 # CON EXTREMOS ROSCADOS, ASÍ COMO COLA DE COCHINO, SELLO QUÍMICO Y MANÓMETRO DE 0 - 7 KG/CM2 DE 3 1/2" X 1/4" EN ACERO INOXIDABLE 316 L CON AMORTIGUADOR DE GLICERINA, INCLUYE: CARGA, FLETE AL LUGAR DE LA OBRA, DESCARGA, MANIOBRAS LOCALES, COLOCACION, CORTES, BISELADO SOLDADURAS, EMPAQUES, TORNILLERÍA, PRUEBA HIDROSTÁTICA JUNTO CON LA TUBERÍA,SISTEMA DE PROTECCIÓN ANTICORROSIVA A BASE DE LIMPIEZA  DE SUPERFICIE INTERIOR Y EXTERIOR A METAL CASI BLANCO, MEDIANTE CHORRO DE ARENA, RECUBRIMIENTO PRIMARIO EPÓXICO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ASÍ COMO EL EQUIPO, LA HERRAMIENTA Y MANO DE OBRA NECESARIA PARA SU COMPLETA EJECUCION.</t>
  </si>
  <si>
    <t>E3</t>
  </si>
  <si>
    <t>TUBERIA DE LODO ESPESADOR GRAVITACIONAL</t>
  </si>
  <si>
    <t>SUMINISTRO, COLOCACIÓN E INSTALACIÓN DE TUBERIA DE ACERO  DE 4" DE DIAMETRO, INCLUYE EL SUMINISTRO, FIJACIÓN, EQUIPO, HERRAMIENTA Y MANO DE OBRA ESPECIALIZADA.</t>
  </si>
  <si>
    <t>SUMINISTRO E INSTALACIÓN DE BRIDA DESLIZANTE DE ACERO AL CARBÓN DE 4" SOLDABLE INCLUYE EL SUMINISTRO, LA FIJACIÓN, EL EQUIPO, LA HERRAMIENTA Y LA MANO DE OBRA ESPECIALIZADA NECESARIOS PARA SU CORRECTA EJECUCIÓN.</t>
  </si>
  <si>
    <t xml:space="preserve">SUMINISTRO, PINTURA, INSTALACION Y PRUEBA DE JUNTA DRESSER COMPLETA, ESTILO 38 DE DN 100 mm (4") DE DIÁMETRO, LA JUNTA DEBERA SUMINISTRASE CON TORNILLERIA COMPLETA FABRICADA EN Fo. Go. CON TUERCAS Y RONDANAS DEL DIÁMETRO ADECUADO, ASI COMO GOMAS Y/O EMPAQUES DE EPDM.
    </t>
  </si>
  <si>
    <t>SUMINISTRO E INSTALACIÓN DE VALVULA DE RETENCIÓN TIPO COLUMPIO (CHECK), BRIDADA, MONTAJE HORIZONTAL, CUERPO DE HIERRO CON INTERIORES DE BRONCE DE 100 MM CON UN DIAMETRO DE 4'', INCLUYE: MATERIALES, ACARREOS, CORTES, TONILLERIA, MANO DE OBRA, Y EN BASE A LOS PROCEDIMIENTOS Y BUENAS PRÁCTICAS, EQUIPO, HERRAMIENTA</t>
  </si>
  <si>
    <t>SUMINISTRO E INSTALACIÓN DE VALVULA MARIPOSA, CON UN DIAMETRO DE 4'', INCLUYE: MATERIALES, ACARREOS, CORTES, TONILLERIA, MANO DE OBRA, Y EN BASE A LOS PROCEDIMIENTOS Y BUENAS PRÁCTICAS, EQUIPO, HERRAMIENTA</t>
  </si>
  <si>
    <t>SUMINISTRO, COLOCACIÓN E INSTALACIÓN DE CODO DE 90° TUBERIA DE ACERO  DE 4" DE DIAMETRO SOLDABLE, INCLUYE EL SUMINISTRO, FIJACIÓN, EQUIPO, HERRAMIENTA Y MANO DE OBRA ESPECIALIZADA.</t>
  </si>
  <si>
    <t xml:space="preserve">SUMINISTRO, COLOCACIÓN E INSTALACIÓN DE TUBERIA DE ACERO  DE 6" DE DIAMETRO, INCLUYE EL SUMINISTRO, FIJACIÓN, EQUIPO, HERRAMIENTA Y MANO DE OBRA ESPECIALIZADA. </t>
  </si>
  <si>
    <t>SUMINISTRO E INSTALACIÓN DE TAPÓN CAP SOLDABLE DE ACERO AL CARBÓN DE 6" INCLUYE EL SUMINISTRO, LA FIJACIÓN, EL EQUIPO, LA HERRAMIENTA Y LA MANO DE OBRA ESPECIALIZADA NECESARIOS PARA SU CORRECTA EJECUCIÓN.</t>
  </si>
  <si>
    <t>ACERO ESTRUCTURAL A36 (SOPORTERÍA PASARELAS Y TUBERÍAS):
SUMINSTRO, FABRICACIÓN E INSTALACION DE SOPORTERÍA PARA PASARELAS Y TUBERÍAS, A BASE DE ESTRUCTURA METÁLICA FABRICADA EN ACERO AL CARBON ASTM A-36; A BASE DE PERFILES  "L" DE 2"X 1/4"  DE ACUERDO A DISEÑO, PLANOS Y ESPECIFICACIONES, INCLUYE: CARGA, FLETE AL LUGAR DE LA OBRA, DESCARGA, MANIOBRAS LOCALES, COLOCACION, CORTES, BISELADO SOLDADURAS, EMPAQUES, TORNILLERÍA, SISTEMA DE PROTECCIÓN ANTICORROSIVA A BASE DE LIMPIEZA  DE SUPERFICIE INTERIOR Y EXTERIOR A METAL CASI BLANCO, MEDIANTE CHORRO DE ARENA, RECUBRIMIENTO PRIMARIO EPÓXICO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ASÍ COMO EL EQUIPO, LA HERRAMIENTA Y MANO DE OBRA NECESARIA PARA SU COMPLETA EJECUCION.A MANO. ASÍ COMO EL EQUIPO, LA HERRAMIENTA Y MANO DE OBRA NECESARIA PARA SU COMPLETA EJECUCION.</t>
  </si>
  <si>
    <t>ACERO ESTRUCTURAL A36 (ESTRUCTURA de IZAJE):
SUMINSTRO, FABRICACIÓN E INSTALACION DE SOPORTERÍA PARA  IZAJE DE BOMBAS DEL TANQUE DE AGUA RECUPERADA A BASE DE ESTRUCTURA METÁLICA FABRICADA EN ACERO AL CARBON ASTM A-36; A BASE DE PERFILES IPR DE 24"x 81.8 KG/M, IPR DE 14"x 104.52 KG/M,IPR DE 10"x 72.9 KG/M DE ACUERDO A DISEÑO, PLANOS Y ESPECIFICACIONES, INCLUYE: CARGA, FLETE AL LUGAR DE LA OBRA, DESCARGA, MANIOBRAS LOCALES, COLOCACION, CORTES, BISELADO SOLDADURAS, EMPAQUES, TORNILLERÍA, SISTEMA DE PROTECCIÓN ANTICORROSIVA A BASE DE LIMPIEZA  DE SUPERFICIE INTERIOR Y EXTERIOR A METAL CASI BLANCO, MEDIANTE CHORRO DE ARENA, RECUBRIMIENTO PRIMARIO EPÓXICO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ASÍ COMO EL EQUIPO, LA HERRAMIENTA Y MANO DE OBRA NECESARIA PARA SU COMPLETA EJECUCION.</t>
  </si>
  <si>
    <t>POLIPASTO MANUAL PARA IZAJE DE LOS EQUIPOS DE BOMBEO):
SUMINSTRO, FABRICACIÓN E INSTALACION DE POLIPASTO MANUAL PARA IZAJE DE LOS EQUIPOS DE BOMBEO, CON CAPACIDAD PARA 3 TONELADAS,  EL PRECIO UNITARIO CONSIDERA CARGOS DIRECTOS POR MATERIALES Y MANO DE OBRA, EMBALAJES, EMBARQUES, FLETES, TRÁMITES E IMPUESTOS, MANIOBRAS DE CARGA, DESCARGA Y MOVIMIENTOS INTERNOS, KIT DE MONTAJE, SISTEMA DE FIJACIÓN, SOPORTERÍA, ANCLAJES, APLICACIÓN DE SOLDADURA, HERRAMIENTA MENOR, SEÑALAMIENTOS DE SEGURIDAD Y LA SUPERVISIÓN TÉCNICA EN CAMPO CON ASISTENCIA DEL FABRICANTE PARA INSPECCIONAR, REVISAR, AJUSTAR Y VALIDAR LA INSTALACIÓN Y CALIBRACIÓN FINAL.</t>
  </si>
  <si>
    <t xml:space="preserve">REJILLA MOLDEADA PRFV:
SUMINISTRO E INSTALACION DE PISO DE REJILLA TIPO MOLDEADA DE PLASTICO REFORZADO CON FIBRA DE VIDRIO DE 1 1/2" DE PERALTE Y RETICULADO DE 1-1/2"X1-1/2",  EL MATERIAL ES RESISTENTE A LA CORROSION CON RETARDANTES AL FUEGO, INCLUYE: CORTES, INSTALACION TORNILLOS, GRAPAS Y ELEMENTOS DE FIJACIÓN EN ACERO INOXIDABLE. SEGÚN ESPECIFICACIONES. </t>
  </si>
  <si>
    <t>SIOP-E-HID-OB-LP-0734-2026</t>
  </si>
  <si>
    <t>SIOP-038</t>
  </si>
  <si>
    <t>SIOP-039</t>
  </si>
  <si>
    <t>SIOP-040</t>
  </si>
  <si>
    <t>SIOP-041</t>
  </si>
  <si>
    <t>SIOP-042</t>
  </si>
  <si>
    <t>SIOP-043</t>
  </si>
  <si>
    <t>SIOP-044</t>
  </si>
  <si>
    <t>SIOP-045</t>
  </si>
  <si>
    <t>SIOP-046</t>
  </si>
  <si>
    <t>SIOP-047</t>
  </si>
  <si>
    <t>SIOP-048</t>
  </si>
  <si>
    <t>SIOP-049</t>
  </si>
  <si>
    <t>SIOP-050</t>
  </si>
  <si>
    <t>SIOP-051</t>
  </si>
  <si>
    <t>SIOP-052</t>
  </si>
  <si>
    <t>SIOP-053</t>
  </si>
  <si>
    <t>SIOP-054</t>
  </si>
  <si>
    <t>SIOP-055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</si>
</sst>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Red]\-&quot;$&quot;#,##0.00"/>
    <numFmt numFmtId="44" formatCode="_-&quot;$&quot;* #,##0.00_-;\-&quot;$&quot;* #,##0.00_-;_-&quot;$&quot;* &quot;-&quot;??_-;_-@_-"/>
    <numFmt numFmtId="164" formatCode="0.000"/>
    <numFmt numFmtId="165" formatCode="#,##0.0000"/>
    <numFmt numFmtId="166" formatCode="&quot;$&quot;#,##0.00"/>
    <numFmt numFmtId="167" formatCode="&quot;$&quot;#,###.00"/>
    <numFmt numFmtId="168" formatCode="&quot;$&quot;#,##0.0000"/>
  </numFmts>
  <fonts count="13">
    <font>
      <sz val="11"/>
      <color theme="1"/>
      <name val="Aptos Narrow"/>
      <family val="2"/>
      <scheme val="minor"/>
    </font>
    <font>
      <sz val="10"/>
      <color theme="1"/>
      <name val="Arial"/>
      <family val="2"/>
    </font>
    <font>
      <sz val="10"/>
      <name val="Arial"/>
      <family val="2"/>
    </font>
    <font>
      <sz val="11"/>
      <name val="Calibri"/>
      <family val="2"/>
    </font>
    <font>
      <b/>
      <sz val="11"/>
      <name val="Calibri"/>
      <family val="2"/>
    </font>
    <font>
      <b/>
      <sz val="11"/>
      <color theme="0"/>
      <name val="Calibri"/>
      <family val="2"/>
    </font>
    <font>
      <b/>
      <sz val="11"/>
      <color rgb="FFFF0000"/>
      <name val="Calibri"/>
      <family val="2"/>
    </font>
    <font>
      <b/>
      <sz val="11"/>
      <color theme="1" tint="0.0499899983406067"/>
      <name val="Calibri"/>
      <family val="2"/>
    </font>
    <font>
      <b/>
      <sz val="11"/>
      <color theme="4"/>
      <name val="Calibri"/>
      <family val="2"/>
    </font>
    <font>
      <b/>
      <sz val="11"/>
      <color rgb="FF006600"/>
      <name val="Calibri"/>
      <family val="2"/>
    </font>
    <font>
      <sz val="11"/>
      <color rgb="FF006600"/>
      <name val="Calibri"/>
      <family val="2"/>
    </font>
    <font>
      <sz val="11"/>
      <color theme="1"/>
      <name val="Calibri"/>
      <family val="2"/>
    </font>
    <font>
      <b/>
      <sz val="11"/>
      <color rgb="FF0000CC"/>
      <name val="Calibri"/>
      <family val="2"/>
    </font>
  </fonts>
  <fills count="5">
    <fill>
      <patternFill patternType="none"/>
    </fill>
    <fill>
      <patternFill patternType="gray125"/>
    </fill>
    <fill>
      <patternFill patternType="solid">
        <fgColor rgb="FF00953B"/>
        <bgColor indexed="64"/>
      </patternFill>
    </fill>
    <fill>
      <patternFill patternType="solid">
        <fgColor theme="0" tint="-0.249909996986389"/>
        <bgColor indexed="64"/>
      </patternFill>
    </fill>
    <fill>
      <patternFill patternType="solid">
        <fgColor rgb="FF00B050"/>
        <bgColor indexed="64"/>
      </patternFill>
    </fill>
  </fills>
  <borders count="15">
    <border>
      <left/>
      <right/>
      <top/>
      <bottom/>
      <diagonal/>
    </border>
    <border>
      <left/>
      <right style="medium">
        <color auto="1"/>
      </right>
      <top/>
      <bottom/>
    </border>
    <border>
      <left style="medium">
        <color auto="1"/>
      </left>
      <right/>
      <top/>
      <bottom/>
    </border>
    <border>
      <left style="medium">
        <color auto="1"/>
      </left>
      <right style="medium">
        <color auto="1"/>
      </right>
      <top/>
      <bottom/>
    </border>
    <border>
      <left style="medium">
        <color auto="1"/>
      </left>
      <right style="medium">
        <color auto="1"/>
      </right>
      <top style="medium">
        <color auto="1"/>
      </top>
      <bottom/>
    </border>
    <border>
      <left style="medium">
        <color auto="1"/>
      </left>
      <right/>
      <top style="medium">
        <color auto="1"/>
      </top>
      <bottom/>
    </border>
    <border>
      <left style="medium">
        <color auto="1"/>
      </left>
      <right style="medium">
        <color auto="1"/>
      </right>
      <top/>
      <bottom style="medium">
        <color auto="1"/>
      </bottom>
    </border>
    <border>
      <left/>
      <right style="medium">
        <color auto="1"/>
      </right>
      <top style="medium">
        <color auto="1"/>
      </top>
      <bottom/>
    </border>
    <border>
      <left/>
      <right style="medium">
        <color auto="1"/>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
      <left style="medium">
        <color auto="1"/>
      </left>
      <right/>
      <top/>
      <bottom style="medium">
        <color auto="1"/>
      </bottom>
    </border>
    <border>
      <left/>
      <right/>
      <top/>
      <bottom style="medium">
        <color auto="1"/>
      </bottom>
    </border>
  </borders>
  <cellStyleXfs count="29">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44" fontId="2" fillId="0" borderId="0" applyFont="0" applyFill="0" applyBorder="0" applyAlignment="0" applyProtection="0"/>
    <xf numFmtId="44" fontId="0" fillId="0" borderId="0" applyFont="0" applyFill="0" applyBorder="0" applyAlignment="0" applyProtection="0"/>
    <xf numFmtId="0" fontId="2" fillId="0" borderId="0">
      <alignment/>
      <protection/>
    </xf>
    <xf numFmtId="44" fontId="2" fillId="0" borderId="0" applyFont="0" applyFill="0" applyBorder="0" applyAlignment="0" applyProtection="0"/>
    <xf numFmtId="0" fontId="2" fillId="0" borderId="0">
      <alignment/>
      <protection/>
    </xf>
    <xf numFmtId="0" fontId="2" fillId="0" borderId="0">
      <alignment/>
      <protection/>
    </xf>
  </cellStyleXfs>
  <cellXfs count="98">
    <xf numFmtId="0" fontId="0" fillId="0" borderId="0" xfId="0"/>
    <xf numFmtId="0" fontId="3" fillId="0" borderId="1" xfId="21" applyFont="1" applyBorder="1" applyAlignment="1">
      <alignment horizontal="center" vertical="top"/>
      <protection/>
    </xf>
    <xf numFmtId="0" fontId="3" fillId="0" borderId="0" xfId="21" applyFont="1" applyAlignment="1">
      <alignment horizontal="center" vertical="top"/>
      <protection/>
    </xf>
    <xf numFmtId="0" fontId="3" fillId="0" borderId="2" xfId="21" applyFont="1" applyBorder="1" applyAlignment="1">
      <alignment horizontal="center" vertical="top"/>
      <protection/>
    </xf>
    <xf numFmtId="0" fontId="4" fillId="0" borderId="3" xfId="21" applyFont="1" applyBorder="1" applyAlignment="1">
      <alignment horizontal="center" vertical="top" wrapText="1"/>
      <protection/>
    </xf>
    <xf numFmtId="0" fontId="3" fillId="0" borderId="4" xfId="21" applyFont="1" applyBorder="1" applyAlignment="1">
      <alignment horizontal="center" vertical="top"/>
      <protection/>
    </xf>
    <xf numFmtId="0" fontId="4" fillId="0" borderId="4" xfId="21" applyFont="1" applyBorder="1" applyAlignment="1">
      <alignment horizontal="center" vertical="top"/>
      <protection/>
    </xf>
    <xf numFmtId="0" fontId="3" fillId="0" borderId="0" xfId="21" applyFont="1" applyAlignment="1">
      <alignment vertical="top"/>
      <protection/>
    </xf>
    <xf numFmtId="0" fontId="3" fillId="0" borderId="3" xfId="21" applyFont="1" applyBorder="1" applyAlignment="1">
      <alignment horizontal="center" vertical="top"/>
      <protection/>
    </xf>
    <xf numFmtId="0" fontId="4" fillId="0" borderId="2" xfId="21" applyFont="1" applyBorder="1" applyAlignment="1">
      <alignment horizontal="center" vertical="top"/>
      <protection/>
    </xf>
    <xf numFmtId="0" fontId="4" fillId="0" borderId="0" xfId="21" applyFont="1" applyAlignment="1">
      <alignment horizontal="center" vertical="top"/>
      <protection/>
    </xf>
    <xf numFmtId="0" fontId="4" fillId="0" borderId="5" xfId="21" applyFont="1" applyBorder="1" applyAlignment="1">
      <alignment horizontal="left" vertical="top"/>
      <protection/>
    </xf>
    <xf numFmtId="0" fontId="4" fillId="0" borderId="4" xfId="21" applyFont="1" applyBorder="1" applyAlignment="1">
      <alignment horizontal="left" vertical="top"/>
      <protection/>
    </xf>
    <xf numFmtId="0" fontId="3" fillId="0" borderId="6" xfId="21" applyFont="1" applyBorder="1" applyAlignment="1">
      <alignment horizontal="center" vertical="top"/>
      <protection/>
    </xf>
    <xf numFmtId="0" fontId="3" fillId="0" borderId="0" xfId="21" applyFont="1" applyAlignment="1">
      <alignment horizontal="justify" vertical="top"/>
      <protection/>
    </xf>
    <xf numFmtId="0" fontId="4" fillId="0" borderId="0" xfId="21" applyFont="1" applyAlignment="1">
      <alignment vertical="top"/>
      <protection/>
    </xf>
    <xf numFmtId="0" fontId="3" fillId="0" borderId="0" xfId="21" applyFont="1" applyAlignment="1">
      <alignment horizontal="center" vertical="center"/>
      <protection/>
    </xf>
    <xf numFmtId="4" fontId="4" fillId="0" borderId="0" xfId="21" applyNumberFormat="1" applyFont="1" applyAlignment="1">
      <alignment vertical="top"/>
      <protection/>
    </xf>
    <xf numFmtId="0" fontId="4" fillId="0" borderId="0" xfId="21" applyFont="1" applyAlignment="1">
      <alignment horizontal="justify" vertical="top"/>
      <protection/>
    </xf>
    <xf numFmtId="8" fontId="4" fillId="0" borderId="0" xfId="21" applyNumberFormat="1" applyFont="1" applyAlignment="1">
      <alignment vertical="top"/>
      <protection/>
    </xf>
    <xf numFmtId="167" fontId="5" fillId="2" borderId="0" xfId="25" applyNumberFormat="1" applyFont="1" applyFill="1" applyAlignment="1">
      <alignment vertical="top"/>
      <protection/>
    </xf>
    <xf numFmtId="0" fontId="4" fillId="0" borderId="7" xfId="21" applyFont="1" applyBorder="1" applyAlignment="1">
      <alignment vertical="top"/>
      <protection/>
    </xf>
    <xf numFmtId="0" fontId="4" fillId="0" borderId="1" xfId="21" applyFont="1" applyBorder="1" applyAlignment="1">
      <alignment horizontal="center" vertical="top"/>
      <protection/>
    </xf>
    <xf numFmtId="0" fontId="4" fillId="0" borderId="1" xfId="21" applyFont="1" applyBorder="1" applyAlignment="1">
      <alignment vertical="top"/>
      <protection/>
    </xf>
    <xf numFmtId="14" fontId="3" fillId="0" borderId="7" xfId="21" applyNumberFormat="1" applyFont="1" applyBorder="1" applyAlignment="1">
      <alignment horizontal="left" vertical="top"/>
      <protection/>
    </xf>
    <xf numFmtId="14" fontId="3" fillId="0" borderId="1" xfId="21" applyNumberFormat="1" applyFont="1" applyBorder="1" applyAlignment="1">
      <alignment horizontal="left" vertical="top"/>
      <protection/>
    </xf>
    <xf numFmtId="0" fontId="3" fillId="0" borderId="1" xfId="21" applyFont="1" applyBorder="1" applyAlignment="1">
      <alignment horizontal="left" vertical="top"/>
      <protection/>
    </xf>
    <xf numFmtId="14" fontId="3" fillId="0" borderId="8" xfId="21" applyNumberFormat="1" applyFont="1" applyBorder="1" applyAlignment="1">
      <alignment horizontal="left" vertical="top"/>
      <protection/>
    </xf>
    <xf numFmtId="0" fontId="4" fillId="0" borderId="8" xfId="21" applyFont="1" applyBorder="1" applyAlignment="1">
      <alignment vertical="top"/>
      <protection/>
    </xf>
    <xf numFmtId="0" fontId="5" fillId="2" borderId="0" xfId="25" applyFont="1" applyFill="1" applyAlignment="1">
      <alignment horizontal="justify" vertical="top"/>
      <protection/>
    </xf>
    <xf numFmtId="0" fontId="5" fillId="2" borderId="0" xfId="28" applyFont="1" applyFill="1" applyAlignment="1">
      <alignment horizontal="justify" vertical="top"/>
      <protection/>
    </xf>
    <xf numFmtId="167" fontId="5" fillId="2" borderId="0" xfId="28" applyNumberFormat="1" applyFont="1" applyFill="1" applyAlignment="1">
      <alignment vertical="top"/>
      <protection/>
    </xf>
    <xf numFmtId="0" fontId="3" fillId="0" borderId="0" xfId="28" applyFont="1" applyAlignment="1">
      <alignment vertical="top"/>
      <protection/>
    </xf>
    <xf numFmtId="4" fontId="3" fillId="0" borderId="0" xfId="21" applyNumberFormat="1" applyFont="1" applyAlignment="1">
      <alignment vertical="top"/>
      <protection/>
    </xf>
    <xf numFmtId="0" fontId="4" fillId="0" borderId="0" xfId="21" applyFont="1" applyAlignment="1">
      <alignment horizontal="center" vertical="top" wrapText="1"/>
      <protection/>
    </xf>
    <xf numFmtId="49" fontId="4" fillId="0" borderId="0" xfId="21" applyNumberFormat="1" applyFont="1" applyAlignment="1">
      <alignment horizontal="left" vertical="top"/>
      <protection/>
    </xf>
    <xf numFmtId="0" fontId="7" fillId="0" borderId="0" xfId="21" applyFont="1" applyAlignment="1">
      <alignment horizontal="justify" vertical="top"/>
      <protection/>
    </xf>
    <xf numFmtId="0" fontId="3" fillId="0" borderId="0" xfId="21" applyFont="1" applyAlignment="1">
      <alignment horizontal="center" vertical="top" wrapText="1"/>
      <protection/>
    </xf>
    <xf numFmtId="165" fontId="3" fillId="0" borderId="0" xfId="21" applyNumberFormat="1" applyFont="1" applyAlignment="1">
      <alignment horizontal="right" vertical="top"/>
      <protection/>
    </xf>
    <xf numFmtId="4" fontId="4" fillId="0" borderId="0" xfId="21" applyNumberFormat="1" applyFont="1" applyAlignment="1">
      <alignment horizontal="center" vertical="top"/>
      <protection/>
    </xf>
    <xf numFmtId="166" fontId="4" fillId="0" borderId="0" xfId="23" applyNumberFormat="1" applyFont="1" applyAlignment="1">
      <alignment vertical="top"/>
    </xf>
    <xf numFmtId="0" fontId="3" fillId="0" borderId="0" xfId="21" applyFont="1" applyAlignment="1">
      <alignment horizontal="justify" vertical="top" wrapText="1"/>
      <protection/>
    </xf>
    <xf numFmtId="0" fontId="8" fillId="0" borderId="0" xfId="21" applyFont="1" applyAlignment="1">
      <alignment horizontal="center" vertical="top" wrapText="1"/>
      <protection/>
    </xf>
    <xf numFmtId="165" fontId="8" fillId="0" borderId="0" xfId="21" applyNumberFormat="1" applyFont="1" applyAlignment="1">
      <alignment horizontal="right" vertical="top"/>
      <protection/>
    </xf>
    <xf numFmtId="166" fontId="8" fillId="0" borderId="0" xfId="23" applyNumberFormat="1" applyFont="1" applyFill="1" applyAlignment="1">
      <alignment horizontal="right" vertical="top"/>
    </xf>
    <xf numFmtId="4" fontId="8" fillId="0" borderId="0" xfId="21" applyNumberFormat="1" applyFont="1" applyAlignment="1">
      <alignment horizontal="center" vertical="top"/>
      <protection/>
    </xf>
    <xf numFmtId="0" fontId="9" fillId="0" borderId="0" xfId="21" applyFont="1" applyAlignment="1">
      <alignment horizontal="justify" vertical="top"/>
      <protection/>
    </xf>
    <xf numFmtId="0" fontId="10" fillId="0" borderId="0" xfId="21" applyFont="1" applyAlignment="1">
      <alignment horizontal="center" vertical="top" wrapText="1"/>
      <protection/>
    </xf>
    <xf numFmtId="4" fontId="10" fillId="0" borderId="0" xfId="21" applyNumberFormat="1" applyFont="1" applyAlignment="1">
      <alignment horizontal="right" vertical="top"/>
      <protection/>
    </xf>
    <xf numFmtId="166" fontId="10" fillId="0" borderId="0" xfId="23" applyNumberFormat="1" applyFont="1" applyFill="1" applyAlignment="1">
      <alignment horizontal="right" vertical="top"/>
    </xf>
    <xf numFmtId="4" fontId="9" fillId="0" borderId="0" xfId="21" applyNumberFormat="1" applyFont="1" applyAlignment="1">
      <alignment horizontal="center" vertical="top"/>
      <protection/>
    </xf>
    <xf numFmtId="166" fontId="9" fillId="0" borderId="0" xfId="24" applyNumberFormat="1" applyFont="1" applyFill="1" applyAlignment="1">
      <alignment vertical="top"/>
    </xf>
    <xf numFmtId="166" fontId="3" fillId="0" borderId="0" xfId="23" applyNumberFormat="1" applyFont="1" applyFill="1" applyAlignment="1">
      <alignment horizontal="right" vertical="top"/>
    </xf>
    <xf numFmtId="0" fontId="4" fillId="3" borderId="0" xfId="21" applyFont="1" applyFill="1" applyAlignment="1">
      <alignment vertical="top"/>
      <protection/>
    </xf>
    <xf numFmtId="0" fontId="4" fillId="3" borderId="0" xfId="21" applyFont="1" applyFill="1" applyAlignment="1">
      <alignment horizontal="center" vertical="top"/>
      <protection/>
    </xf>
    <xf numFmtId="164" fontId="4" fillId="3" borderId="0" xfId="21" applyNumberFormat="1" applyFont="1" applyFill="1" applyAlignment="1">
      <alignment vertical="top"/>
      <protection/>
    </xf>
    <xf numFmtId="166" fontId="6" fillId="0" borderId="0" xfId="23" applyNumberFormat="1" applyFont="1" applyAlignment="1">
      <alignment horizontal="center" vertical="top" wrapText="1"/>
    </xf>
    <xf numFmtId="0" fontId="3" fillId="0" borderId="0" xfId="21" applyFont="1" applyAlignment="1">
      <alignment horizontal="left" vertical="top"/>
      <protection/>
    </xf>
    <xf numFmtId="8" fontId="11" fillId="0" borderId="0" xfId="0" applyNumberFormat="1" applyFont="1" applyAlignment="1">
      <alignment vertical="top"/>
    </xf>
    <xf numFmtId="4" fontId="3" fillId="0" borderId="0" xfId="21" applyNumberFormat="1" applyFont="1" applyAlignment="1">
      <alignment horizontal="center" vertical="top" wrapText="1"/>
      <protection/>
    </xf>
    <xf numFmtId="166" fontId="9" fillId="0" borderId="0" xfId="21" applyNumberFormat="1" applyFont="1" applyAlignment="1">
      <alignment horizontal="right" vertical="top"/>
      <protection/>
    </xf>
    <xf numFmtId="49" fontId="5" fillId="4" borderId="9" xfId="27" applyNumberFormat="1" applyFont="1" applyFill="1" applyBorder="1" applyAlignment="1">
      <alignment horizontal="center" vertical="center"/>
      <protection/>
    </xf>
    <xf numFmtId="49" fontId="5" fillId="4" borderId="10" xfId="27" applyNumberFormat="1" applyFont="1" applyFill="1" applyBorder="1" applyAlignment="1">
      <alignment horizontal="center" vertical="center"/>
      <protection/>
    </xf>
    <xf numFmtId="49" fontId="5" fillId="4" borderId="10" xfId="27" applyNumberFormat="1" applyFont="1" applyFill="1" applyBorder="1" applyAlignment="1">
      <alignment horizontal="center" vertical="center" wrapText="1"/>
      <protection/>
    </xf>
    <xf numFmtId="49" fontId="5" fillId="4" borderId="11" xfId="27" applyNumberFormat="1" applyFont="1" applyFill="1" applyBorder="1" applyAlignment="1">
      <alignment horizontal="center" vertical="center"/>
      <protection/>
    </xf>
    <xf numFmtId="44" fontId="3" fillId="0" borderId="0" xfId="24" applyFont="1" applyAlignment="1">
      <alignment vertical="top"/>
    </xf>
    <xf numFmtId="168" fontId="3" fillId="0" borderId="0" xfId="21" applyNumberFormat="1" applyFont="1" applyAlignment="1">
      <alignment vertical="top"/>
      <protection/>
    </xf>
    <xf numFmtId="49" fontId="9" fillId="0" borderId="0" xfId="0" applyNumberFormat="1" applyFont="1" applyAlignment="1">
      <alignment horizontal="justify" vertical="top" shrinkToFit="1"/>
    </xf>
    <xf numFmtId="49" fontId="12" fillId="0" borderId="0" xfId="21" applyNumberFormat="1" applyFont="1" applyAlignment="1">
      <alignment horizontal="left" vertical="top"/>
      <protection/>
    </xf>
    <xf numFmtId="0" fontId="12" fillId="0" borderId="0" xfId="21" applyFont="1" applyAlignment="1">
      <alignment horizontal="justify" vertical="top"/>
      <protection/>
    </xf>
    <xf numFmtId="166" fontId="12" fillId="0" borderId="0" xfId="23" applyNumberFormat="1" applyFont="1" applyAlignment="1">
      <alignment vertical="top"/>
    </xf>
    <xf numFmtId="0" fontId="4" fillId="0" borderId="3" xfId="21" applyFont="1" applyBorder="1" applyAlignment="1">
      <alignment horizontal="center" vertical="top"/>
      <protection/>
    </xf>
    <xf numFmtId="0" fontId="4" fillId="0" borderId="6" xfId="21" applyFont="1" applyBorder="1" applyAlignment="1">
      <alignment horizontal="center" vertical="top"/>
      <protection/>
    </xf>
    <xf numFmtId="0" fontId="5" fillId="4" borderId="9" xfId="21" applyFont="1" applyFill="1" applyBorder="1" applyAlignment="1">
      <alignment horizontal="center" vertical="top"/>
      <protection/>
    </xf>
    <xf numFmtId="0" fontId="5" fillId="4" borderId="10" xfId="21" applyFont="1" applyFill="1" applyBorder="1" applyAlignment="1">
      <alignment horizontal="center" vertical="top"/>
      <protection/>
    </xf>
    <xf numFmtId="0" fontId="5" fillId="2" borderId="0" xfId="25" applyFont="1" applyFill="1" applyAlignment="1">
      <alignment horizontal="center" vertical="top"/>
      <protection/>
    </xf>
    <xf numFmtId="0" fontId="5" fillId="2" borderId="0" xfId="28" applyFont="1" applyFill="1" applyAlignment="1">
      <alignment horizontal="center" vertical="top"/>
      <protection/>
    </xf>
    <xf numFmtId="0" fontId="4" fillId="0" borderId="5" xfId="21" applyFont="1" applyBorder="1" applyAlignment="1">
      <alignment horizontal="center" vertical="top"/>
      <protection/>
    </xf>
    <xf numFmtId="0" fontId="4" fillId="0" borderId="12" xfId="21" applyFont="1" applyBorder="1" applyAlignment="1">
      <alignment horizontal="center" vertical="top"/>
      <protection/>
    </xf>
    <xf numFmtId="0" fontId="4" fillId="0" borderId="7" xfId="21" applyFont="1" applyBorder="1" applyAlignment="1">
      <alignment horizontal="center" vertical="top"/>
      <protection/>
    </xf>
    <xf numFmtId="0" fontId="3" fillId="0" borderId="2" xfId="21" applyFont="1" applyBorder="1" applyAlignment="1">
      <alignment horizontal="center" vertical="top"/>
      <protection/>
    </xf>
    <xf numFmtId="0" fontId="3" fillId="0" borderId="0" xfId="21" applyFont="1" applyAlignment="1">
      <alignment horizontal="center" vertical="top"/>
      <protection/>
    </xf>
    <xf numFmtId="0" fontId="3" fillId="0" borderId="1" xfId="21" applyFont="1" applyBorder="1" applyAlignment="1">
      <alignment horizontal="center" vertical="top"/>
      <protection/>
    </xf>
    <xf numFmtId="0" fontId="3" fillId="0" borderId="13" xfId="21" applyFont="1" applyBorder="1" applyAlignment="1">
      <alignment horizontal="center" vertical="top"/>
      <protection/>
    </xf>
    <xf numFmtId="0" fontId="3" fillId="0" borderId="14" xfId="21" applyFont="1" applyBorder="1" applyAlignment="1">
      <alignment horizontal="center" vertical="top"/>
      <protection/>
    </xf>
    <xf numFmtId="0" fontId="3" fillId="0" borderId="8" xfId="21" applyFont="1" applyBorder="1" applyAlignment="1">
      <alignment horizontal="center" vertical="top"/>
      <protection/>
    </xf>
    <xf numFmtId="0" fontId="4" fillId="0" borderId="3" xfId="21" applyFont="1" applyBorder="1" applyAlignment="1">
      <alignment horizontal="center" vertical="top" wrapText="1"/>
      <protection/>
    </xf>
    <xf numFmtId="0" fontId="4" fillId="0" borderId="6" xfId="21" applyFont="1" applyBorder="1" applyAlignment="1">
      <alignment horizontal="center" vertical="top" wrapText="1"/>
      <protection/>
    </xf>
    <xf numFmtId="14" fontId="4" fillId="0" borderId="5" xfId="21" applyNumberFormat="1" applyFont="1" applyBorder="1" applyAlignment="1">
      <alignment horizontal="right" vertical="top"/>
      <protection/>
    </xf>
    <xf numFmtId="14" fontId="4" fillId="0" borderId="12" xfId="21" applyNumberFormat="1" applyFont="1" applyBorder="1" applyAlignment="1">
      <alignment horizontal="right" vertical="top"/>
      <protection/>
    </xf>
    <xf numFmtId="0" fontId="3" fillId="0" borderId="3" xfId="21" applyFont="1" applyBorder="1" applyAlignment="1">
      <alignment horizontal="justify" vertical="top"/>
      <protection/>
    </xf>
    <xf numFmtId="0" fontId="3" fillId="0" borderId="6" xfId="21" applyFont="1" applyBorder="1" applyAlignment="1">
      <alignment horizontal="justify" vertical="top"/>
      <protection/>
    </xf>
    <xf numFmtId="14" fontId="4" fillId="0" borderId="2" xfId="21" applyNumberFormat="1" applyFont="1" applyBorder="1" applyAlignment="1">
      <alignment horizontal="right" vertical="top"/>
      <protection/>
    </xf>
    <xf numFmtId="14" fontId="4" fillId="0" borderId="0" xfId="21" applyNumberFormat="1" applyFont="1" applyAlignment="1">
      <alignment horizontal="right" vertical="top"/>
      <protection/>
    </xf>
    <xf numFmtId="14" fontId="4" fillId="0" borderId="13" xfId="21" applyNumberFormat="1" applyFont="1" applyBorder="1" applyAlignment="1">
      <alignment horizontal="right" vertical="top"/>
      <protection/>
    </xf>
    <xf numFmtId="14" fontId="4" fillId="0" borderId="14" xfId="21" applyNumberFormat="1" applyFont="1" applyBorder="1" applyAlignment="1">
      <alignment horizontal="right" vertical="top"/>
      <protection/>
    </xf>
    <xf numFmtId="0" fontId="3" fillId="0" borderId="3" xfId="21" applyFont="1" applyBorder="1" applyAlignment="1">
      <alignment horizontal="left" vertical="center"/>
      <protection/>
    </xf>
    <xf numFmtId="0" fontId="3" fillId="0" borderId="6" xfId="21" applyFont="1" applyBorder="1" applyAlignment="1">
      <alignment horizontal="left" vertical="center"/>
      <protection/>
    </xf>
  </cellXfs>
  <cellStyles count="15">
    <cellStyle name="Normal" xfId="0" builtinId="0"/>
    <cellStyle name="Percent" xfId="15" builtinId="5"/>
    <cellStyle name="Currency" xfId="16" builtinId="4"/>
    <cellStyle name="Currency [0]" xfId="17" builtinId="7"/>
    <cellStyle name="Comma" xfId="18" builtinId="3"/>
    <cellStyle name="Comma [0]" xfId="19" builtinId="6"/>
    <cellStyle name="Normal 3" xfId="20"/>
    <cellStyle name="Normal 2" xfId="21"/>
    <cellStyle name="Moneda 2" xfId="22"/>
    <cellStyle name="Moneda 2 2" xfId="23"/>
    <cellStyle name="Moneda" xfId="24" builtinId="4"/>
    <cellStyle name="Normal 2 2" xfId="25"/>
    <cellStyle name="Moneda 2 2 2" xfId="26"/>
    <cellStyle name="Normal 3 2" xfId="27"/>
    <cellStyle name="Normal 2 2 2" xfId="2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 Id="rId3"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43543</xdr:colOff>
      <xdr:row>3</xdr:row>
      <xdr:rowOff>174172</xdr:rowOff>
    </xdr:from>
    <xdr:to>
      <xdr:col>0</xdr:col>
      <xdr:colOff>849086</xdr:colOff>
      <xdr:row>7</xdr:row>
      <xdr:rowOff>62112</xdr:rowOff>
    </xdr:to>
    <xdr:pic>
      <xdr:nvPicPr>
        <xdr:cNvPr id="2" name="Imagen 1">
          <a:extLst>
            <a:ext uri="{FF2B5EF4-FFF2-40B4-BE49-F238E27FC236}">
              <a16:creationId xmlns:a16="http://schemas.microsoft.com/office/drawing/2014/main" id="{1fc82e22-cba4-4aad-af21-fd1ab9a380af}"/>
            </a:ext>
          </a:extLst>
        </xdr:cNvPr>
        <xdr:cNvPicPr>
          <a:picLocks noChangeAspect="1"/>
        </xdr:cNvPicPr>
      </xdr:nvPicPr>
      <xdr:blipFill>
        <a:blip r:embed="rId1"/>
        <a:stretch>
          <a:fillRect/>
        </a:stretch>
      </xdr:blipFill>
      <xdr:spPr bwMode="auto">
        <a:xfrm>
          <a:off x="47625" y="714375"/>
          <a:ext cx="809625" cy="752475"/>
        </a:xfrm>
        <a:prstGeom prst="rect"/>
        <a:noFill/>
        <a:ln>
          <a:noFill/>
        </a:ln>
      </xdr:spPr>
    </xdr:pic>
    <xdr:clientData/>
  </xdr:twoCellAnchor>
  <xdr:twoCellAnchor editAs="oneCell">
    <xdr:from>
      <xdr:col>6</xdr:col>
      <xdr:colOff>19050</xdr:colOff>
      <xdr:row>2</xdr:row>
      <xdr:rowOff>371475</xdr:rowOff>
    </xdr:from>
    <xdr:to>
      <xdr:col>6</xdr:col>
      <xdr:colOff>1546412</xdr:colOff>
      <xdr:row>4</xdr:row>
      <xdr:rowOff>97647</xdr:rowOff>
    </xdr:to>
    <xdr:pic>
      <xdr:nvPicPr>
        <xdr:cNvPr id="3" name="Imagen 2">
          <a:extLst>
            <a:ext uri="{FF2B5EF4-FFF2-40B4-BE49-F238E27FC236}">
              <a16:creationId xmlns:a16="http://schemas.microsoft.com/office/drawing/2014/main" id="{e4e4f30d-23d8-4ed1-9603-4d3f4f78ecfb}"/>
            </a:ext>
          </a:extLst>
        </xdr:cNvPr>
        <xdr:cNvPicPr>
          <a:picLocks noChangeAspect="1"/>
        </xdr:cNvPicPr>
      </xdr:nvPicPr>
      <xdr:blipFill>
        <a:blip r:embed="rId2"/>
        <a:srcRect l="25410" t="56109" r="40559" b="32801"/>
        <a:stretch>
          <a:fillRect/>
        </a:stretch>
      </xdr:blipFill>
      <xdr:spPr bwMode="auto">
        <a:xfrm>
          <a:off x="9505950" y="542925"/>
          <a:ext cx="1524000" cy="276225"/>
        </a:xfrm>
        <a:prstGeom prst="rect"/>
        <a:ln>
          <a:noFill/>
        </a:ln>
        <a:extLst>
          <a:ext uri="{53640926-AAD7-44D8-BBD7-CCE9431645EC}">
            <a14:shadowObscured xmlns:a14="http://schemas.microsoft.com/office/drawing/2010/main"/>
          </a:ext>
        </a:extLst>
      </xdr:spPr>
    </xdr:pic>
    <xdr:clientData/>
  </xdr:twoCellAnchor>
  <xdr:twoCellAnchor editAs="oneCell">
    <xdr:from>
      <xdr:col>6</xdr:col>
      <xdr:colOff>22412</xdr:colOff>
      <xdr:row>3</xdr:row>
      <xdr:rowOff>0</xdr:rowOff>
    </xdr:from>
    <xdr:to>
      <xdr:col>6</xdr:col>
      <xdr:colOff>1546412</xdr:colOff>
      <xdr:row>5</xdr:row>
      <xdr:rowOff>65473</xdr:rowOff>
    </xdr:to>
    <xdr:pic>
      <xdr:nvPicPr>
        <xdr:cNvPr id="5" name="Imagen 4">
          <a:extLst>
            <a:ext uri="{FF2B5EF4-FFF2-40B4-BE49-F238E27FC236}">
              <a16:creationId xmlns:a16="http://schemas.microsoft.com/office/drawing/2014/main" id="{9db9b6ec-3cc1-4a61-b3be-fe27db023dbc}"/>
            </a:ext>
          </a:extLst>
        </xdr:cNvPr>
        <xdr:cNvPicPr>
          <a:picLocks noChangeAspect="1"/>
        </xdr:cNvPicPr>
      </xdr:nvPicPr>
      <xdr:blipFill>
        <a:blip r:embed="rId3"/>
        <a:stretch>
          <a:fillRect/>
        </a:stretch>
      </xdr:blipFill>
      <xdr:spPr>
        <a:xfrm>
          <a:off x="9505950" y="542925"/>
          <a:ext cx="1524000" cy="43815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777518E-2CB8-4901-9B33-CD1DECB1BF51}">
  <sheetPr codeName="Hoja2"/>
  <dimension ref="A1:G120"/>
  <sheetViews>
    <sheetView showGridLines="0" showZeros="0" tabSelected="1" view="pageBreakPreview" zoomScale="85" zoomScaleNormal="100" zoomScaleSheetLayoutView="85" workbookViewId="0" topLeftCell="A4">
      <selection pane="topLeft" activeCell="B7" sqref="B7:B9"/>
    </sheetView>
  </sheetViews>
  <sheetFormatPr defaultColWidth="9.16428571428571" defaultRowHeight="14.5"/>
  <cols>
    <col min="1" max="1" width="13" style="7" bestFit="1" customWidth="1"/>
    <col min="2" max="2" width="56.8571428571429" style="7" customWidth="1"/>
    <col min="3" max="3" width="13.5714285714286" style="7" customWidth="1"/>
    <col min="4" max="4" width="15.1428571428571" style="7" customWidth="1"/>
    <col min="5" max="5" width="17.8571428571429" style="7" customWidth="1"/>
    <col min="6" max="6" width="25.8571428571429" style="7" customWidth="1"/>
    <col min="7" max="7" width="24.4285714285714" style="7" customWidth="1"/>
    <col min="8" max="16384" width="9.14285714285714" style="7"/>
  </cols>
  <sheetData>
    <row r="1" spans="1:7" ht="14.5">
      <c r="A1" s="5"/>
      <c r="B1" s="6" t="s">
        <v>7</v>
      </c>
      <c r="C1" s="77" t="s">
        <v>8</v>
      </c>
      <c r="D1" s="78"/>
      <c r="E1" s="78"/>
      <c r="F1" s="79"/>
      <c r="G1" s="21"/>
    </row>
    <row r="2" spans="1:7" ht="14.5">
      <c r="A2" s="8"/>
      <c r="B2" s="4" t="s">
        <v>9</v>
      </c>
      <c r="C2" s="9"/>
      <c r="D2" s="10"/>
      <c r="E2" s="10"/>
      <c r="F2" s="22"/>
      <c r="G2" s="23"/>
    </row>
    <row r="3" spans="1:7" ht="14.5">
      <c r="A3" s="8"/>
      <c r="B3" s="34" t="s">
        <v>10</v>
      </c>
      <c r="C3" s="80" t="s">
        <v>142</v>
      </c>
      <c r="D3" s="81"/>
      <c r="E3" s="81"/>
      <c r="F3" s="82"/>
      <c r="G3" s="23"/>
    </row>
    <row r="4" spans="1:7" ht="14.5">
      <c r="A4" s="8"/>
      <c r="B4" s="86"/>
      <c r="C4" s="80"/>
      <c r="D4" s="81"/>
      <c r="E4" s="81"/>
      <c r="F4" s="82"/>
      <c r="G4" s="23"/>
    </row>
    <row r="5" spans="1:7" ht="15" thickBot="1">
      <c r="A5" s="8"/>
      <c r="B5" s="87"/>
      <c r="C5" s="83"/>
      <c r="D5" s="84"/>
      <c r="E5" s="84"/>
      <c r="F5" s="85"/>
      <c r="G5" s="23"/>
    </row>
    <row r="6" spans="1:7" ht="19.5" customHeight="1">
      <c r="A6" s="8"/>
      <c r="B6" s="11" t="s">
        <v>11</v>
      </c>
      <c r="C6" s="88" t="s">
        <v>12</v>
      </c>
      <c r="D6" s="89"/>
      <c r="E6" s="89"/>
      <c r="F6" s="24"/>
      <c r="G6" s="23"/>
    </row>
    <row r="7" spans="1:7" ht="19.5" customHeight="1">
      <c r="A7" s="8"/>
      <c r="B7" s="90" t="s">
        <v>80</v>
      </c>
      <c r="C7" s="92" t="s">
        <v>13</v>
      </c>
      <c r="D7" s="93"/>
      <c r="E7" s="93"/>
      <c r="F7" s="25"/>
      <c r="G7" s="23"/>
    </row>
    <row r="8" spans="1:7" ht="27" customHeight="1">
      <c r="A8" s="8"/>
      <c r="B8" s="90"/>
      <c r="C8" s="92" t="s">
        <v>14</v>
      </c>
      <c r="D8" s="93"/>
      <c r="E8" s="93"/>
      <c r="F8" s="26"/>
      <c r="G8" s="23"/>
    </row>
    <row r="9" spans="1:7" ht="20.25" customHeight="1" thickBot="1">
      <c r="A9" s="8"/>
      <c r="B9" s="91"/>
      <c r="C9" s="94" t="s">
        <v>15</v>
      </c>
      <c r="D9" s="95"/>
      <c r="E9" s="95"/>
      <c r="F9" s="27"/>
      <c r="G9" s="28"/>
    </row>
    <row r="10" spans="1:7" ht="14.5">
      <c r="A10" s="8"/>
      <c r="B10" s="12" t="s">
        <v>16</v>
      </c>
      <c r="C10" s="77" t="s">
        <v>17</v>
      </c>
      <c r="D10" s="78"/>
      <c r="E10" s="78"/>
      <c r="F10" s="79"/>
      <c r="G10" s="6" t="s">
        <v>27</v>
      </c>
    </row>
    <row r="11" spans="1:7" ht="14.5">
      <c r="A11" s="8"/>
      <c r="B11" s="96"/>
      <c r="C11" s="3">
        <v>0</v>
      </c>
      <c r="D11" s="2"/>
      <c r="E11" s="2"/>
      <c r="F11" s="1"/>
      <c r="G11" s="71" t="s">
        <v>24</v>
      </c>
    </row>
    <row r="12" spans="1:7" ht="15" thickBot="1">
      <c r="A12" s="13"/>
      <c r="B12" s="97"/>
      <c r="C12" s="83"/>
      <c r="D12" s="84"/>
      <c r="E12" s="84"/>
      <c r="F12" s="85"/>
      <c r="G12" s="72"/>
    </row>
    <row r="13" spans="4:4" ht="15" thickBot="1">
      <c r="D13" s="14"/>
    </row>
    <row r="14" spans="1:7" ht="15" thickBot="1">
      <c r="A14" s="73" t="s">
        <v>75</v>
      </c>
      <c r="B14" s="74"/>
      <c r="C14" s="74"/>
      <c r="D14" s="74"/>
      <c r="E14" s="74"/>
      <c r="F14" s="74"/>
      <c r="G14" s="74"/>
    </row>
    <row r="15" spans="1:7" ht="15" thickBot="1">
      <c r="A15" s="15"/>
      <c r="B15" s="15"/>
      <c r="C15" s="15"/>
      <c r="D15" s="15"/>
      <c r="E15" s="15"/>
      <c r="F15" s="15"/>
      <c r="G15" s="15"/>
    </row>
    <row r="16" spans="1:7" s="16" customFormat="1" ht="29.5" thickBot="1">
      <c r="A16" s="61" t="s">
        <v>18</v>
      </c>
      <c r="B16" s="62" t="s">
        <v>19</v>
      </c>
      <c r="C16" s="62" t="s">
        <v>20</v>
      </c>
      <c r="D16" s="62" t="s">
        <v>0</v>
      </c>
      <c r="E16" s="63" t="s">
        <v>21</v>
      </c>
      <c r="F16" s="63" t="s">
        <v>28</v>
      </c>
      <c r="G16" s="64" t="s">
        <v>22</v>
      </c>
    </row>
    <row r="17" spans="1:7" ht="43.5">
      <c r="A17" s="35" t="s">
        <v>74</v>
      </c>
      <c r="B17" s="36" t="str">
        <f>+B7</f>
        <v>Construcción y equipamiento de tanque de agua recuperada para la ampliación de la planta potabilizadora número 1 "PP1 Miravalle", en el municipio de Guadalajara, Jalisco.</v>
      </c>
      <c r="C17" s="37"/>
      <c r="D17" s="38"/>
      <c r="E17" s="56"/>
      <c r="F17" s="39"/>
      <c r="G17" s="40">
        <f>G18+G27+G42+G51+G66</f>
        <v>0</v>
      </c>
    </row>
    <row r="18" spans="1:7" ht="14.5">
      <c r="A18" s="46" t="s">
        <v>5</v>
      </c>
      <c r="B18" s="67" t="s">
        <v>81</v>
      </c>
      <c r="C18" s="47"/>
      <c r="D18" s="48"/>
      <c r="E18" s="49"/>
      <c r="F18" s="50"/>
      <c r="G18" s="51">
        <f>G19+G24</f>
        <v>0</v>
      </c>
    </row>
    <row r="19" spans="1:7" ht="14.5">
      <c r="A19" s="68" t="s">
        <v>82</v>
      </c>
      <c r="B19" s="69" t="s">
        <v>83</v>
      </c>
      <c r="C19" s="15"/>
      <c r="D19" s="17"/>
      <c r="E19" s="15"/>
      <c r="F19" s="15"/>
      <c r="G19" s="70">
        <f>SUM(G20:G23)</f>
        <v>0</v>
      </c>
    </row>
    <row r="20" spans="1:7" ht="43.5">
      <c r="A20" s="57" t="s">
        <v>23</v>
      </c>
      <c r="B20" s="41" t="s">
        <v>84</v>
      </c>
      <c r="C20" s="37" t="s">
        <v>1</v>
      </c>
      <c r="D20" s="33">
        <v>350.12</v>
      </c>
      <c r="E20" s="52"/>
      <c r="F20" s="59" t="str">
        <f>numtext(E20)</f>
        <v>CERO PESOS 00/100 M.N.</v>
      </c>
      <c r="G20" s="58">
        <f t="shared" si="0" ref="G20:G23">+ROUND(E20*D20,2)</f>
        <v>0</v>
      </c>
    </row>
    <row r="21" spans="1:7" ht="116">
      <c r="A21" s="57" t="s">
        <v>38</v>
      </c>
      <c r="B21" s="41" t="s">
        <v>85</v>
      </c>
      <c r="C21" s="37" t="s">
        <v>3</v>
      </c>
      <c r="D21" s="33">
        <v>578</v>
      </c>
      <c r="E21" s="52"/>
      <c r="F21" s="59" t="str">
        <f>numtext(E21)</f>
        <v>CERO PESOS 00/100 M.N.</v>
      </c>
      <c r="G21" s="58">
        <f t="shared" si="0"/>
        <v>0</v>
      </c>
    </row>
    <row r="22" spans="1:7" ht="58">
      <c r="A22" s="57" t="s">
        <v>39</v>
      </c>
      <c r="B22" s="41" t="s">
        <v>86</v>
      </c>
      <c r="C22" s="37" t="s">
        <v>3</v>
      </c>
      <c r="D22" s="33">
        <v>683.04</v>
      </c>
      <c r="E22" s="52"/>
      <c r="F22" s="59" t="str">
        <f>numtext(E22)</f>
        <v>CERO PESOS 00/100 M.N.</v>
      </c>
      <c r="G22" s="58">
        <f t="shared" si="0"/>
        <v>0</v>
      </c>
    </row>
    <row r="23" spans="1:7" ht="58">
      <c r="A23" s="57" t="s">
        <v>40</v>
      </c>
      <c r="B23" s="41" t="s">
        <v>87</v>
      </c>
      <c r="C23" s="37" t="s">
        <v>88</v>
      </c>
      <c r="D23" s="33">
        <v>13660.72</v>
      </c>
      <c r="E23" s="52"/>
      <c r="F23" s="59" t="str">
        <f>numtext(E23)</f>
        <v>CERO PESOS 00/100 M.N.</v>
      </c>
      <c r="G23" s="58">
        <f t="shared" si="0"/>
        <v>0</v>
      </c>
    </row>
    <row r="24" spans="1:7" ht="14.5">
      <c r="A24" s="68" t="s">
        <v>89</v>
      </c>
      <c r="B24" s="69" t="s">
        <v>90</v>
      </c>
      <c r="C24" s="15"/>
      <c r="D24" s="17">
        <v>0</v>
      </c>
      <c r="E24" s="15"/>
      <c r="F24" s="15"/>
      <c r="G24" s="70">
        <f>SUM(G25:G26)</f>
        <v>0</v>
      </c>
    </row>
    <row r="25" spans="1:7" ht="43.5">
      <c r="A25" s="57" t="s">
        <v>41</v>
      </c>
      <c r="B25" s="41" t="s">
        <v>91</v>
      </c>
      <c r="C25" s="37" t="s">
        <v>3</v>
      </c>
      <c r="D25" s="33">
        <v>90</v>
      </c>
      <c r="E25" s="52"/>
      <c r="F25" s="59" t="str">
        <f t="shared" si="1" ref="F25:F26">numtext(E25)</f>
        <v>CERO PESOS 00/100 M.N.</v>
      </c>
      <c r="G25" s="58">
        <f t="shared" si="2" ref="G25:G26">+ROUND(E25*D25,2)</f>
        <v>0</v>
      </c>
    </row>
    <row r="26" spans="1:7" ht="145">
      <c r="A26" s="57" t="s">
        <v>42</v>
      </c>
      <c r="B26" s="41" t="s">
        <v>92</v>
      </c>
      <c r="C26" s="37" t="s">
        <v>3</v>
      </c>
      <c r="D26" s="33">
        <v>2102</v>
      </c>
      <c r="E26" s="52"/>
      <c r="F26" s="59" t="str">
        <f t="shared" si="1"/>
        <v>CERO PESOS 00/100 M.N.</v>
      </c>
      <c r="G26" s="58">
        <f t="shared" si="2"/>
        <v>0</v>
      </c>
    </row>
    <row r="27" spans="1:7" ht="14.5">
      <c r="A27" s="46" t="s">
        <v>72</v>
      </c>
      <c r="B27" s="67" t="s">
        <v>93</v>
      </c>
      <c r="C27" s="47"/>
      <c r="D27" s="48">
        <v>0</v>
      </c>
      <c r="E27" s="49"/>
      <c r="F27" s="50"/>
      <c r="G27" s="51">
        <f>G28+G32+G36+G40</f>
        <v>0</v>
      </c>
    </row>
    <row r="28" spans="1:7" ht="14.5">
      <c r="A28" s="68" t="s">
        <v>94</v>
      </c>
      <c r="B28" s="69" t="s">
        <v>95</v>
      </c>
      <c r="C28" s="15"/>
      <c r="D28" s="17">
        <v>0</v>
      </c>
      <c r="E28" s="15"/>
      <c r="F28" s="15"/>
      <c r="G28" s="70">
        <f>SUM(G29:G31)</f>
        <v>0</v>
      </c>
    </row>
    <row r="29" spans="1:7" ht="43.5">
      <c r="A29" s="57" t="s">
        <v>43</v>
      </c>
      <c r="B29" s="41" t="s">
        <v>96</v>
      </c>
      <c r="C29" s="37" t="s">
        <v>79</v>
      </c>
      <c r="D29" s="33">
        <v>23877.16</v>
      </c>
      <c r="E29" s="52"/>
      <c r="F29" s="59" t="str">
        <f t="shared" si="3" ref="F29:F31">numtext(E29)</f>
        <v>CERO PESOS 00/100 M.N.</v>
      </c>
      <c r="G29" s="58">
        <f t="shared" si="4" ref="G29:G31">+ROUND(E29*D29,2)</f>
        <v>0</v>
      </c>
    </row>
    <row r="30" spans="1:7" ht="72.5">
      <c r="A30" s="57" t="s">
        <v>44</v>
      </c>
      <c r="B30" s="41" t="s">
        <v>97</v>
      </c>
      <c r="C30" s="37" t="s">
        <v>3</v>
      </c>
      <c r="D30" s="33">
        <v>221.91</v>
      </c>
      <c r="E30" s="52"/>
      <c r="F30" s="59" t="str">
        <f t="shared" si="3"/>
        <v>CERO PESOS 00/100 M.N.</v>
      </c>
      <c r="G30" s="58">
        <f t="shared" si="4"/>
        <v>0</v>
      </c>
    </row>
    <row r="31" spans="1:7" ht="43.5">
      <c r="A31" s="57" t="s">
        <v>45</v>
      </c>
      <c r="B31" s="41" t="s">
        <v>98</v>
      </c>
      <c r="C31" s="37" t="s">
        <v>1</v>
      </c>
      <c r="D31" s="33">
        <v>1510.54</v>
      </c>
      <c r="E31" s="52"/>
      <c r="F31" s="59" t="str">
        <f t="shared" si="3"/>
        <v>CERO PESOS 00/100 M.N.</v>
      </c>
      <c r="G31" s="58">
        <f t="shared" si="4"/>
        <v>0</v>
      </c>
    </row>
    <row r="32" spans="1:7" ht="14.5">
      <c r="A32" s="68" t="s">
        <v>99</v>
      </c>
      <c r="B32" s="69" t="s">
        <v>100</v>
      </c>
      <c r="C32" s="15"/>
      <c r="D32" s="17">
        <v>0</v>
      </c>
      <c r="E32" s="15"/>
      <c r="F32" s="15"/>
      <c r="G32" s="70">
        <f>SUM(G33:G35)</f>
        <v>0</v>
      </c>
    </row>
    <row r="33" spans="1:7" ht="43.5">
      <c r="A33" s="57" t="s">
        <v>46</v>
      </c>
      <c r="B33" s="41" t="s">
        <v>96</v>
      </c>
      <c r="C33" s="37" t="s">
        <v>79</v>
      </c>
      <c r="D33" s="33">
        <v>65434.56</v>
      </c>
      <c r="E33" s="52"/>
      <c r="F33" s="59" t="str">
        <f t="shared" si="5" ref="F33:F35">numtext(E33)</f>
        <v>CERO PESOS 00/100 M.N.</v>
      </c>
      <c r="G33" s="58">
        <f t="shared" si="6" ref="G33:G35">+ROUND(E33*D33,2)</f>
        <v>0</v>
      </c>
    </row>
    <row r="34" spans="1:7" ht="72.5">
      <c r="A34" s="57" t="s">
        <v>47</v>
      </c>
      <c r="B34" s="41" t="s">
        <v>97</v>
      </c>
      <c r="C34" s="37" t="s">
        <v>3</v>
      </c>
      <c r="D34" s="33">
        <v>307.56</v>
      </c>
      <c r="E34" s="52"/>
      <c r="F34" s="59" t="str">
        <f t="shared" si="5"/>
        <v>CERO PESOS 00/100 M.N.</v>
      </c>
      <c r="G34" s="58">
        <f t="shared" si="6"/>
        <v>0</v>
      </c>
    </row>
    <row r="35" spans="1:7" ht="43.5">
      <c r="A35" s="57" t="s">
        <v>48</v>
      </c>
      <c r="B35" s="41" t="s">
        <v>98</v>
      </c>
      <c r="C35" s="37" t="s">
        <v>1</v>
      </c>
      <c r="D35" s="33">
        <v>1537.78</v>
      </c>
      <c r="E35" s="52"/>
      <c r="F35" s="59" t="str">
        <f t="shared" si="5"/>
        <v>CERO PESOS 00/100 M.N.</v>
      </c>
      <c r="G35" s="58">
        <f t="shared" si="6"/>
        <v>0</v>
      </c>
    </row>
    <row r="36" spans="1:7" ht="14.5">
      <c r="A36" s="68" t="s">
        <v>101</v>
      </c>
      <c r="B36" s="69" t="s">
        <v>102</v>
      </c>
      <c r="C36" s="15"/>
      <c r="D36" s="17">
        <v>0</v>
      </c>
      <c r="E36" s="15"/>
      <c r="F36" s="15"/>
      <c r="G36" s="70">
        <f>SUM(G37:G39)</f>
        <v>0</v>
      </c>
    </row>
    <row r="37" spans="1:7" ht="43.5">
      <c r="A37" s="57" t="s">
        <v>49</v>
      </c>
      <c r="B37" s="41" t="s">
        <v>96</v>
      </c>
      <c r="C37" s="37" t="s">
        <v>79</v>
      </c>
      <c r="D37" s="33">
        <v>6683.74</v>
      </c>
      <c r="E37" s="52"/>
      <c r="F37" s="59" t="str">
        <f>numtext(E37)</f>
        <v>CERO PESOS 00/100 M.N.</v>
      </c>
      <c r="G37" s="58">
        <f t="shared" si="7" ref="G37:G39">+ROUND(E37*D37,2)</f>
        <v>0</v>
      </c>
    </row>
    <row r="38" spans="1:7" ht="72.5">
      <c r="A38" s="57" t="s">
        <v>50</v>
      </c>
      <c r="B38" s="41" t="s">
        <v>97</v>
      </c>
      <c r="C38" s="37" t="s">
        <v>3</v>
      </c>
      <c r="D38" s="33">
        <v>19.76</v>
      </c>
      <c r="E38" s="52"/>
      <c r="F38" s="59" t="str">
        <f>numtext(E38)</f>
        <v>CERO PESOS 00/100 M.N.</v>
      </c>
      <c r="G38" s="58">
        <f t="shared" si="7"/>
        <v>0</v>
      </c>
    </row>
    <row r="39" spans="1:7" ht="43.5">
      <c r="A39" s="57" t="s">
        <v>51</v>
      </c>
      <c r="B39" s="41" t="s">
        <v>98</v>
      </c>
      <c r="C39" s="37" t="s">
        <v>1</v>
      </c>
      <c r="D39" s="33">
        <v>88.92</v>
      </c>
      <c r="E39" s="52"/>
      <c r="F39" s="59" t="str">
        <f>numtext(E39)</f>
        <v>CERO PESOS 00/100 M.N.</v>
      </c>
      <c r="G39" s="58">
        <f t="shared" si="7"/>
        <v>0</v>
      </c>
    </row>
    <row r="40" spans="1:7" ht="14.5">
      <c r="A40" s="68" t="s">
        <v>103</v>
      </c>
      <c r="B40" s="69" t="s">
        <v>104</v>
      </c>
      <c r="C40" s="15"/>
      <c r="D40" s="17">
        <v>0</v>
      </c>
      <c r="E40" s="15"/>
      <c r="F40" s="59"/>
      <c r="G40" s="70">
        <f>+G41</f>
        <v>0</v>
      </c>
    </row>
    <row r="41" spans="1:7" ht="188.5">
      <c r="A41" s="57" t="s">
        <v>52</v>
      </c>
      <c r="B41" s="41" t="s">
        <v>105</v>
      </c>
      <c r="C41" s="37" t="s">
        <v>79</v>
      </c>
      <c r="D41" s="33">
        <v>5000</v>
      </c>
      <c r="E41" s="52"/>
      <c r="F41" s="59" t="str" cm="1">
        <f t="array" ref="F41">+numtext(E41)</f>
        <v>CERO PESOS 00/100 M.N.</v>
      </c>
      <c r="G41" s="58">
        <f t="shared" si="8" ref="G41">+ROUND(E41*D41,2)</f>
        <v>0</v>
      </c>
    </row>
    <row r="42" spans="1:7" ht="14.5">
      <c r="A42" s="46" t="s">
        <v>76</v>
      </c>
      <c r="B42" s="67" t="s">
        <v>106</v>
      </c>
      <c r="C42" s="47"/>
      <c r="D42" s="48">
        <v>0</v>
      </c>
      <c r="E42" s="49"/>
      <c r="F42" s="50"/>
      <c r="G42" s="51">
        <f>G43+G48</f>
        <v>0</v>
      </c>
    </row>
    <row r="43" spans="1:7" ht="14.5">
      <c r="A43" s="68" t="s">
        <v>107</v>
      </c>
      <c r="B43" s="69" t="s">
        <v>83</v>
      </c>
      <c r="C43" s="15"/>
      <c r="D43" s="17">
        <v>0</v>
      </c>
      <c r="E43" s="15"/>
      <c r="F43" s="15"/>
      <c r="G43" s="70">
        <f>SUM(G44:G47)</f>
        <v>0</v>
      </c>
    </row>
    <row r="44" spans="1:7" ht="43.5">
      <c r="A44" s="57" t="s">
        <v>53</v>
      </c>
      <c r="B44" s="41" t="s">
        <v>84</v>
      </c>
      <c r="C44" s="37" t="s">
        <v>1</v>
      </c>
      <c r="D44" s="33">
        <v>350.12</v>
      </c>
      <c r="E44" s="52"/>
      <c r="F44" s="59" t="str" cm="1">
        <f t="array" ref="F44">+numtext(E44)</f>
        <v>CERO PESOS 00/100 M.N.</v>
      </c>
      <c r="G44" s="58">
        <f t="shared" si="9" ref="G44:G47">+ROUND(E44*D44,2)</f>
        <v>0</v>
      </c>
    </row>
    <row r="45" spans="1:7" ht="116">
      <c r="A45" s="57" t="s">
        <v>36</v>
      </c>
      <c r="B45" s="41" t="s">
        <v>85</v>
      </c>
      <c r="C45" s="37" t="s">
        <v>3</v>
      </c>
      <c r="D45" s="33">
        <v>603.24</v>
      </c>
      <c r="E45" s="52"/>
      <c r="F45" s="59" t="str" cm="1">
        <f t="array" ref="F45">+numtext(E45)</f>
        <v>CERO PESOS 00/100 M.N.</v>
      </c>
      <c r="G45" s="58">
        <f t="shared" si="9"/>
        <v>0</v>
      </c>
    </row>
    <row r="46" spans="1:7" ht="58">
      <c r="A46" s="57" t="s">
        <v>37</v>
      </c>
      <c r="B46" s="41" t="s">
        <v>86</v>
      </c>
      <c r="C46" s="37" t="s">
        <v>3</v>
      </c>
      <c r="D46" s="33">
        <v>708.28</v>
      </c>
      <c r="E46" s="52"/>
      <c r="F46" s="59" t="str" cm="1">
        <f t="array" ref="F46">+numtext(E46)</f>
        <v>CERO PESOS 00/100 M.N.</v>
      </c>
      <c r="G46" s="58">
        <f t="shared" si="9"/>
        <v>0</v>
      </c>
    </row>
    <row r="47" spans="1:7" ht="58">
      <c r="A47" s="57" t="s">
        <v>54</v>
      </c>
      <c r="B47" s="41" t="s">
        <v>87</v>
      </c>
      <c r="C47" s="37" t="s">
        <v>88</v>
      </c>
      <c r="D47" s="33">
        <v>14165.52</v>
      </c>
      <c r="E47" s="52"/>
      <c r="F47" s="59" t="str" cm="1">
        <f t="array" ref="F47">+numtext(E47)</f>
        <v>CERO PESOS 00/100 M.N.</v>
      </c>
      <c r="G47" s="58">
        <f t="shared" si="9"/>
        <v>0</v>
      </c>
    </row>
    <row r="48" spans="1:7" ht="14.5">
      <c r="A48" s="68" t="s">
        <v>108</v>
      </c>
      <c r="B48" s="69" t="s">
        <v>90</v>
      </c>
      <c r="C48" s="15"/>
      <c r="D48" s="17">
        <v>0</v>
      </c>
      <c r="E48" s="15"/>
      <c r="F48" s="15"/>
      <c r="G48" s="70">
        <f>SUM(G49:G50)</f>
        <v>0</v>
      </c>
    </row>
    <row r="49" spans="1:7" ht="43.5">
      <c r="A49" s="57" t="s">
        <v>55</v>
      </c>
      <c r="B49" s="41" t="s">
        <v>91</v>
      </c>
      <c r="C49" s="37" t="s">
        <v>3</v>
      </c>
      <c r="D49" s="33">
        <v>90</v>
      </c>
      <c r="E49" s="52"/>
      <c r="F49" s="59" t="str" cm="1">
        <f t="array" ref="F49">+numtext(E49)</f>
        <v>CERO PESOS 00/100 M.N.</v>
      </c>
      <c r="G49" s="58">
        <f t="shared" si="10" ref="G49:G50">+ROUND(E49*D49,2)</f>
        <v>0</v>
      </c>
    </row>
    <row r="50" spans="1:7" ht="145">
      <c r="A50" s="57" t="s">
        <v>56</v>
      </c>
      <c r="B50" s="41" t="s">
        <v>92</v>
      </c>
      <c r="C50" s="37" t="s">
        <v>3</v>
      </c>
      <c r="D50" s="33">
        <v>1272</v>
      </c>
      <c r="E50" s="52"/>
      <c r="F50" s="59" t="str" cm="1">
        <f t="array" ref="F50">+numtext(E50)</f>
        <v>CERO PESOS 00/100 M.N.</v>
      </c>
      <c r="G50" s="58">
        <f t="shared" si="10"/>
        <v>0</v>
      </c>
    </row>
    <row r="51" spans="1:7" ht="14.5">
      <c r="A51" s="46" t="s">
        <v>77</v>
      </c>
      <c r="B51" s="67" t="s">
        <v>109</v>
      </c>
      <c r="C51" s="47"/>
      <c r="D51" s="48">
        <v>0</v>
      </c>
      <c r="E51" s="49"/>
      <c r="F51" s="50"/>
      <c r="G51" s="51">
        <f>G52+G56+G60+G64</f>
        <v>0</v>
      </c>
    </row>
    <row r="52" spans="1:7" ht="14.5">
      <c r="A52" s="68" t="s">
        <v>110</v>
      </c>
      <c r="B52" s="69" t="s">
        <v>95</v>
      </c>
      <c r="C52" s="15"/>
      <c r="D52" s="17">
        <v>0</v>
      </c>
      <c r="E52" s="15"/>
      <c r="F52" s="15"/>
      <c r="G52" s="70">
        <f>SUM(G53:G55)</f>
        <v>0</v>
      </c>
    </row>
    <row r="53" spans="1:7" ht="43.5">
      <c r="A53" s="57" t="s">
        <v>57</v>
      </c>
      <c r="B53" s="41" t="s">
        <v>96</v>
      </c>
      <c r="C53" s="37" t="s">
        <v>79</v>
      </c>
      <c r="D53" s="33">
        <v>23877.16</v>
      </c>
      <c r="E53" s="52"/>
      <c r="F53" s="59" t="str" cm="1">
        <f t="array" ref="F53">+numtext(E53)</f>
        <v>CERO PESOS 00/100 M.N.</v>
      </c>
      <c r="G53" s="58">
        <f t="shared" si="11" ref="G53:G55">+ROUND(E53*D53,2)</f>
        <v>0</v>
      </c>
    </row>
    <row r="54" spans="1:7" ht="72.5">
      <c r="A54" s="57" t="s">
        <v>58</v>
      </c>
      <c r="B54" s="41" t="s">
        <v>97</v>
      </c>
      <c r="C54" s="37" t="s">
        <v>3</v>
      </c>
      <c r="D54" s="33">
        <v>221.91</v>
      </c>
      <c r="E54" s="52"/>
      <c r="F54" s="59" t="str" cm="1">
        <f t="array" ref="F54">+numtext(E54)</f>
        <v>CERO PESOS 00/100 M.N.</v>
      </c>
      <c r="G54" s="58">
        <f t="shared" si="11"/>
        <v>0</v>
      </c>
    </row>
    <row r="55" spans="1:7" ht="43.5">
      <c r="A55" s="57" t="s">
        <v>59</v>
      </c>
      <c r="B55" s="41" t="s">
        <v>98</v>
      </c>
      <c r="C55" s="37" t="s">
        <v>1</v>
      </c>
      <c r="D55" s="33">
        <v>1510.54</v>
      </c>
      <c r="E55" s="52"/>
      <c r="F55" s="59" t="str" cm="1">
        <f t="array" ref="F55">+numtext(E55)</f>
        <v>CERO PESOS 00/100 M.N.</v>
      </c>
      <c r="G55" s="58">
        <f t="shared" si="11"/>
        <v>0</v>
      </c>
    </row>
    <row r="56" spans="1:7" ht="14.5">
      <c r="A56" s="68" t="s">
        <v>111</v>
      </c>
      <c r="B56" s="69" t="s">
        <v>100</v>
      </c>
      <c r="C56" s="15"/>
      <c r="D56" s="17">
        <v>0</v>
      </c>
      <c r="E56" s="15"/>
      <c r="F56" s="15"/>
      <c r="G56" s="70">
        <f>SUM(G57:G59)</f>
        <v>0</v>
      </c>
    </row>
    <row r="57" spans="1:7" ht="43.5">
      <c r="A57" s="57" t="s">
        <v>60</v>
      </c>
      <c r="B57" s="41" t="s">
        <v>96</v>
      </c>
      <c r="C57" s="37" t="s">
        <v>79</v>
      </c>
      <c r="D57" s="33">
        <v>65434.56</v>
      </c>
      <c r="E57" s="52"/>
      <c r="F57" s="59" t="str" cm="1">
        <f t="array" ref="F57">+numtext(E57)</f>
        <v>CERO PESOS 00/100 M.N.</v>
      </c>
      <c r="G57" s="58">
        <f t="shared" si="12" ref="G57:G59">+ROUND(E57*D57,2)</f>
        <v>0</v>
      </c>
    </row>
    <row r="58" spans="1:7" ht="72.5">
      <c r="A58" s="57" t="s">
        <v>61</v>
      </c>
      <c r="B58" s="41" t="s">
        <v>97</v>
      </c>
      <c r="C58" s="37" t="s">
        <v>3</v>
      </c>
      <c r="D58" s="33">
        <v>307.56</v>
      </c>
      <c r="E58" s="52"/>
      <c r="F58" s="59" t="str" cm="1">
        <f t="array" ref="F58">+numtext(E58)</f>
        <v>CERO PESOS 00/100 M.N.</v>
      </c>
      <c r="G58" s="58">
        <f t="shared" si="12"/>
        <v>0</v>
      </c>
    </row>
    <row r="59" spans="1:7" ht="43.5">
      <c r="A59" s="57" t="s">
        <v>62</v>
      </c>
      <c r="B59" s="41" t="s">
        <v>98</v>
      </c>
      <c r="C59" s="37" t="s">
        <v>1</v>
      </c>
      <c r="D59" s="33">
        <v>1537.78</v>
      </c>
      <c r="E59" s="52"/>
      <c r="F59" s="59" t="str" cm="1">
        <f t="array" ref="F59">+numtext(E59)</f>
        <v>CERO PESOS 00/100 M.N.</v>
      </c>
      <c r="G59" s="58">
        <f t="shared" si="12"/>
        <v>0</v>
      </c>
    </row>
    <row r="60" spans="1:7" ht="14.5">
      <c r="A60" s="68" t="s">
        <v>112</v>
      </c>
      <c r="B60" s="69" t="s">
        <v>102</v>
      </c>
      <c r="C60" s="15"/>
      <c r="D60" s="17">
        <v>0</v>
      </c>
      <c r="E60" s="15"/>
      <c r="F60" s="59" t="str" cm="1">
        <f t="array" ref="F60">+numtext(E60)</f>
        <v>CERO PESOS 00/100 M.N.</v>
      </c>
      <c r="G60" s="70">
        <f>SUM(G61:G63)</f>
        <v>0</v>
      </c>
    </row>
    <row r="61" spans="1:7" ht="43.5">
      <c r="A61" s="57" t="s">
        <v>63</v>
      </c>
      <c r="B61" s="41" t="s">
        <v>96</v>
      </c>
      <c r="C61" s="37" t="s">
        <v>79</v>
      </c>
      <c r="D61" s="33">
        <v>6683.74</v>
      </c>
      <c r="E61" s="52"/>
      <c r="F61" s="59" t="str" cm="1">
        <f t="array" ref="F61">+numtext(E61)</f>
        <v>CERO PESOS 00/100 M.N.</v>
      </c>
      <c r="G61" s="58">
        <f t="shared" si="13" ref="G61:G63">+ROUND(E61*D61,2)</f>
        <v>0</v>
      </c>
    </row>
    <row r="62" spans="1:7" ht="72.5">
      <c r="A62" s="57" t="s">
        <v>64</v>
      </c>
      <c r="B62" s="41" t="s">
        <v>97</v>
      </c>
      <c r="C62" s="37" t="s">
        <v>3</v>
      </c>
      <c r="D62" s="33">
        <v>19.76</v>
      </c>
      <c r="E62" s="52"/>
      <c r="F62" s="59" t="str" cm="1">
        <f t="array" ref="F62">+numtext(E62)</f>
        <v>CERO PESOS 00/100 M.N.</v>
      </c>
      <c r="G62" s="58">
        <f t="shared" si="13"/>
        <v>0</v>
      </c>
    </row>
    <row r="63" spans="1:7" ht="43.5">
      <c r="A63" s="57" t="s">
        <v>65</v>
      </c>
      <c r="B63" s="41" t="s">
        <v>98</v>
      </c>
      <c r="C63" s="37" t="s">
        <v>1</v>
      </c>
      <c r="D63" s="33">
        <v>88.92</v>
      </c>
      <c r="E63" s="52"/>
      <c r="F63" s="59" t="str" cm="1">
        <f t="array" ref="F63">+numtext(E63)</f>
        <v>CERO PESOS 00/100 M.N.</v>
      </c>
      <c r="G63" s="58">
        <f t="shared" si="13"/>
        <v>0</v>
      </c>
    </row>
    <row r="64" spans="1:7" ht="14.5">
      <c r="A64" s="68" t="s">
        <v>113</v>
      </c>
      <c r="B64" s="69" t="s">
        <v>104</v>
      </c>
      <c r="C64" s="15"/>
      <c r="D64" s="17">
        <v>0</v>
      </c>
      <c r="E64" s="15"/>
      <c r="F64" s="15"/>
      <c r="G64" s="70">
        <f>+G65</f>
        <v>0</v>
      </c>
    </row>
    <row r="65" spans="1:7" ht="188.5">
      <c r="A65" s="57" t="s">
        <v>66</v>
      </c>
      <c r="B65" s="41" t="s">
        <v>105</v>
      </c>
      <c r="C65" s="37" t="s">
        <v>79</v>
      </c>
      <c r="D65" s="33">
        <v>5000</v>
      </c>
      <c r="E65" s="52"/>
      <c r="F65" s="59" t="str" cm="1">
        <f t="array" ref="F65">+numtext(E65)</f>
        <v>CERO PESOS 00/100 M.N.</v>
      </c>
      <c r="G65" s="58">
        <f t="shared" si="14" ref="G65">+ROUND(E65*D65,2)</f>
        <v>0</v>
      </c>
    </row>
    <row r="66" spans="1:7" ht="14.5">
      <c r="A66" s="46" t="s">
        <v>78</v>
      </c>
      <c r="B66" s="67" t="s">
        <v>114</v>
      </c>
      <c r="C66" s="47"/>
      <c r="D66" s="48">
        <v>0</v>
      </c>
      <c r="E66" s="49"/>
      <c r="F66" s="50"/>
      <c r="G66" s="51">
        <f>G67+G70+G80</f>
        <v>0</v>
      </c>
    </row>
    <row r="67" spans="1:7" ht="14.5">
      <c r="A67" s="68" t="s">
        <v>115</v>
      </c>
      <c r="B67" s="69" t="s">
        <v>114</v>
      </c>
      <c r="C67" s="15"/>
      <c r="D67" s="17">
        <v>0</v>
      </c>
      <c r="E67" s="15"/>
      <c r="F67" s="15"/>
      <c r="G67" s="70">
        <f>SUM(G68:G69)</f>
        <v>0</v>
      </c>
    </row>
    <row r="68" spans="1:7" ht="409.5">
      <c r="A68" s="57" t="s">
        <v>67</v>
      </c>
      <c r="B68" s="41" t="s">
        <v>116</v>
      </c>
      <c r="C68" s="37" t="s">
        <v>4</v>
      </c>
      <c r="D68" s="33">
        <v>6</v>
      </c>
      <c r="E68" s="52"/>
      <c r="F68" s="59" t="str" cm="1">
        <f t="array" ref="F68">+numtext(E68)</f>
        <v>CERO PESOS 00/100 M.N.</v>
      </c>
      <c r="G68" s="58">
        <f t="shared" si="15" ref="G68:G69">+ROUND(E68*D68,2)</f>
        <v>0</v>
      </c>
    </row>
    <row r="69" spans="1:7" ht="333.5">
      <c r="A69" s="57" t="s">
        <v>68</v>
      </c>
      <c r="B69" s="41" t="s">
        <v>117</v>
      </c>
      <c r="C69" s="37" t="s">
        <v>4</v>
      </c>
      <c r="D69" s="33">
        <v>4</v>
      </c>
      <c r="E69" s="52"/>
      <c r="F69" s="59" t="str" cm="1">
        <f t="array" ref="F69">+numtext(E69)</f>
        <v>CERO PESOS 00/100 M.N.</v>
      </c>
      <c r="G69" s="58">
        <f t="shared" si="15"/>
        <v>0</v>
      </c>
    </row>
    <row r="70" spans="1:7" ht="14.5">
      <c r="A70" s="68" t="s">
        <v>24</v>
      </c>
      <c r="B70" s="69" t="s">
        <v>118</v>
      </c>
      <c r="C70" s="15"/>
      <c r="D70" s="17">
        <v>0</v>
      </c>
      <c r="E70" s="15"/>
      <c r="F70" s="15"/>
      <c r="G70" s="70">
        <f>SUM(G71:G79)</f>
        <v>0</v>
      </c>
    </row>
    <row r="71" spans="1:7" ht="43.5">
      <c r="A71" s="57" t="s">
        <v>69</v>
      </c>
      <c r="B71" s="41" t="s">
        <v>119</v>
      </c>
      <c r="C71" s="37" t="s">
        <v>2</v>
      </c>
      <c r="D71" s="33">
        <v>29.40</v>
      </c>
      <c r="E71" s="52"/>
      <c r="F71" s="59" t="str" cm="1">
        <f t="array" ref="F71">+numtext(E71)</f>
        <v>CERO PESOS 00/100 M.N.</v>
      </c>
      <c r="G71" s="58">
        <f t="shared" si="16" ref="G71:G79">+ROUND(E71*D71,2)</f>
        <v>0</v>
      </c>
    </row>
    <row r="72" spans="1:7" ht="58">
      <c r="A72" s="57" t="s">
        <v>70</v>
      </c>
      <c r="B72" s="41" t="s">
        <v>120</v>
      </c>
      <c r="C72" s="37" t="s">
        <v>4</v>
      </c>
      <c r="D72" s="33">
        <v>30</v>
      </c>
      <c r="E72" s="52"/>
      <c r="F72" s="59" t="str" cm="1">
        <f t="array" ref="F72">+numtext(E72)</f>
        <v>CERO PESOS 00/100 M.N.</v>
      </c>
      <c r="G72" s="58">
        <f t="shared" si="16"/>
        <v>0</v>
      </c>
    </row>
    <row r="73" spans="1:7" ht="87">
      <c r="A73" s="57" t="s">
        <v>71</v>
      </c>
      <c r="B73" s="41" t="s">
        <v>121</v>
      </c>
      <c r="C73" s="37" t="s">
        <v>4</v>
      </c>
      <c r="D73" s="33">
        <v>6</v>
      </c>
      <c r="E73" s="52"/>
      <c r="F73" s="59" t="str" cm="1">
        <f t="array" ref="F73">+numtext(E73)</f>
        <v>CERO PESOS 00/100 M.N.</v>
      </c>
      <c r="G73" s="58">
        <f t="shared" si="16"/>
        <v>0</v>
      </c>
    </row>
    <row r="74" spans="1:7" ht="87">
      <c r="A74" s="57" t="s">
        <v>143</v>
      </c>
      <c r="B74" s="41" t="s">
        <v>122</v>
      </c>
      <c r="C74" s="37" t="s">
        <v>4</v>
      </c>
      <c r="D74" s="33">
        <v>6</v>
      </c>
      <c r="E74" s="52"/>
      <c r="F74" s="59" t="str" cm="1">
        <f t="array" ref="F74">+numtext(E74)</f>
        <v>CERO PESOS 00/100 M.N.</v>
      </c>
      <c r="G74" s="58">
        <f t="shared" si="16"/>
        <v>0</v>
      </c>
    </row>
    <row r="75" spans="1:7" ht="58">
      <c r="A75" s="57" t="s">
        <v>144</v>
      </c>
      <c r="B75" s="41" t="s">
        <v>123</v>
      </c>
      <c r="C75" s="37" t="s">
        <v>4</v>
      </c>
      <c r="D75" s="33">
        <v>6</v>
      </c>
      <c r="E75" s="52"/>
      <c r="F75" s="59" t="str" cm="1">
        <f t="array" ref="F75">+numtext(E75)</f>
        <v>CERO PESOS 00/100 M.N.</v>
      </c>
      <c r="G75" s="58">
        <f t="shared" si="16"/>
        <v>0</v>
      </c>
    </row>
    <row r="76" spans="1:7" ht="43.5">
      <c r="A76" s="57" t="s">
        <v>145</v>
      </c>
      <c r="B76" s="41" t="s">
        <v>124</v>
      </c>
      <c r="C76" s="37" t="s">
        <v>4</v>
      </c>
      <c r="D76" s="33">
        <v>6</v>
      </c>
      <c r="E76" s="52"/>
      <c r="F76" s="59" t="str" cm="1">
        <f t="array" ref="F76">+numtext(E76)</f>
        <v>CERO PESOS 00/100 M.N.</v>
      </c>
      <c r="G76" s="58">
        <f t="shared" si="16"/>
        <v>0</v>
      </c>
    </row>
    <row r="77" spans="1:7" ht="43.5">
      <c r="A77" s="57" t="s">
        <v>146</v>
      </c>
      <c r="B77" s="41" t="s">
        <v>125</v>
      </c>
      <c r="C77" s="37" t="s">
        <v>2</v>
      </c>
      <c r="D77" s="33">
        <v>17.50</v>
      </c>
      <c r="E77" s="52"/>
      <c r="F77" s="59" t="str" cm="1">
        <f t="array" ref="F77">+numtext(E77)</f>
        <v>CERO PESOS 00/100 M.N.</v>
      </c>
      <c r="G77" s="58">
        <f t="shared" si="16"/>
        <v>0</v>
      </c>
    </row>
    <row r="78" spans="1:7" ht="58">
      <c r="A78" s="57" t="s">
        <v>147</v>
      </c>
      <c r="B78" s="41" t="s">
        <v>126</v>
      </c>
      <c r="C78" s="37" t="s">
        <v>4</v>
      </c>
      <c r="D78" s="33">
        <v>1</v>
      </c>
      <c r="E78" s="52"/>
      <c r="F78" s="59" t="str" cm="1">
        <f t="array" ref="F78">+numtext(E78)</f>
        <v>CERO PESOS 00/100 M.N.</v>
      </c>
      <c r="G78" s="58">
        <f t="shared" si="16"/>
        <v>0</v>
      </c>
    </row>
    <row r="79" spans="1:7" ht="319">
      <c r="A79" s="57" t="s">
        <v>148</v>
      </c>
      <c r="B79" s="41" t="s">
        <v>127</v>
      </c>
      <c r="C79" s="37" t="s">
        <v>4</v>
      </c>
      <c r="D79" s="33">
        <v>12</v>
      </c>
      <c r="E79" s="52"/>
      <c r="F79" s="59" t="str" cm="1">
        <f t="array" ref="F79">+numtext(E79)</f>
        <v>CERO PESOS 00/100 M.N.</v>
      </c>
      <c r="G79" s="58">
        <f t="shared" si="16"/>
        <v>0</v>
      </c>
    </row>
    <row r="80" spans="1:7" ht="14.5">
      <c r="A80" s="68" t="s">
        <v>128</v>
      </c>
      <c r="B80" s="69" t="s">
        <v>129</v>
      </c>
      <c r="C80" s="15"/>
      <c r="D80" s="17">
        <v>0</v>
      </c>
      <c r="E80" s="15"/>
      <c r="F80" s="15"/>
      <c r="G80" s="70">
        <f>SUM(G81:G92)</f>
        <v>0</v>
      </c>
    </row>
    <row r="81" spans="1:7" ht="43.5">
      <c r="A81" s="57" t="s">
        <v>149</v>
      </c>
      <c r="B81" s="41" t="s">
        <v>130</v>
      </c>
      <c r="C81" s="37" t="s">
        <v>2</v>
      </c>
      <c r="D81" s="33">
        <v>30.84</v>
      </c>
      <c r="E81" s="52"/>
      <c r="F81" s="59" t="str" cm="1">
        <f t="array" ref="F81">+numtext(E81)</f>
        <v>CERO PESOS 00/100 M.N.</v>
      </c>
      <c r="G81" s="58">
        <f t="shared" si="17" ref="G81:G92">+ROUND(E81*D81,2)</f>
        <v>0</v>
      </c>
    </row>
    <row r="82" spans="1:7" ht="58">
      <c r="A82" s="57" t="s">
        <v>150</v>
      </c>
      <c r="B82" s="41" t="s">
        <v>131</v>
      </c>
      <c r="C82" s="37" t="s">
        <v>4</v>
      </c>
      <c r="D82" s="33">
        <v>20</v>
      </c>
      <c r="E82" s="52"/>
      <c r="F82" s="59" t="str" cm="1">
        <f t="array" ref="F82">+numtext(E82)</f>
        <v>CERO PESOS 00/100 M.N.</v>
      </c>
      <c r="G82" s="58">
        <f t="shared" si="17"/>
        <v>0</v>
      </c>
    </row>
    <row r="83" spans="1:7" ht="87">
      <c r="A83" s="57" t="s">
        <v>151</v>
      </c>
      <c r="B83" s="41" t="s">
        <v>132</v>
      </c>
      <c r="C83" s="37" t="s">
        <v>4</v>
      </c>
      <c r="D83" s="33">
        <v>4</v>
      </c>
      <c r="E83" s="52"/>
      <c r="F83" s="59" t="str" cm="1">
        <f t="array" ref="F83">+numtext(E83)</f>
        <v>CERO PESOS 00/100 M.N.</v>
      </c>
      <c r="G83" s="58">
        <f t="shared" si="17"/>
        <v>0</v>
      </c>
    </row>
    <row r="84" spans="1:7" ht="87">
      <c r="A84" s="57" t="s">
        <v>152</v>
      </c>
      <c r="B84" s="41" t="s">
        <v>133</v>
      </c>
      <c r="C84" s="37" t="s">
        <v>4</v>
      </c>
      <c r="D84" s="33">
        <v>4</v>
      </c>
      <c r="E84" s="52"/>
      <c r="F84" s="59" t="str" cm="1">
        <f t="array" ref="F84">+numtext(E84)</f>
        <v>CERO PESOS 00/100 M.N.</v>
      </c>
      <c r="G84" s="58">
        <f t="shared" si="17"/>
        <v>0</v>
      </c>
    </row>
    <row r="85" spans="1:7" ht="58">
      <c r="A85" s="57" t="s">
        <v>153</v>
      </c>
      <c r="B85" s="41" t="s">
        <v>134</v>
      </c>
      <c r="C85" s="37" t="s">
        <v>4</v>
      </c>
      <c r="D85" s="33">
        <v>4</v>
      </c>
      <c r="E85" s="52"/>
      <c r="F85" s="59" t="str" cm="1">
        <f t="array" ref="F85">+numtext(E85)</f>
        <v>CERO PESOS 00/100 M.N.</v>
      </c>
      <c r="G85" s="58">
        <f t="shared" si="17"/>
        <v>0</v>
      </c>
    </row>
    <row r="86" spans="1:7" ht="43.5">
      <c r="A86" s="57" t="s">
        <v>154</v>
      </c>
      <c r="B86" s="41" t="s">
        <v>135</v>
      </c>
      <c r="C86" s="37" t="s">
        <v>4</v>
      </c>
      <c r="D86" s="33">
        <v>8</v>
      </c>
      <c r="E86" s="52"/>
      <c r="F86" s="59" t="str" cm="1">
        <f t="array" ref="F86">+numtext(E86)</f>
        <v>CERO PESOS 00/100 M.N.</v>
      </c>
      <c r="G86" s="58">
        <f t="shared" si="17"/>
        <v>0</v>
      </c>
    </row>
    <row r="87" spans="1:7" ht="43.5">
      <c r="A87" s="57" t="s">
        <v>155</v>
      </c>
      <c r="B87" s="41" t="s">
        <v>136</v>
      </c>
      <c r="C87" s="37" t="s">
        <v>2</v>
      </c>
      <c r="D87" s="33">
        <v>20</v>
      </c>
      <c r="E87" s="52"/>
      <c r="F87" s="59" t="str" cm="1">
        <f t="array" ref="F87">+numtext(E87)</f>
        <v>CERO PESOS 00/100 M.N.</v>
      </c>
      <c r="G87" s="58">
        <f t="shared" si="17"/>
        <v>0</v>
      </c>
    </row>
    <row r="88" spans="1:7" ht="58">
      <c r="A88" s="57" t="s">
        <v>156</v>
      </c>
      <c r="B88" s="41" t="s">
        <v>137</v>
      </c>
      <c r="C88" s="37" t="s">
        <v>4</v>
      </c>
      <c r="D88" s="33">
        <v>1</v>
      </c>
      <c r="E88" s="52"/>
      <c r="F88" s="59" t="str" cm="1">
        <f t="array" ref="F88">+numtext(E88)</f>
        <v>CERO PESOS 00/100 M.N.</v>
      </c>
      <c r="G88" s="58">
        <f t="shared" si="17"/>
        <v>0</v>
      </c>
    </row>
    <row r="89" spans="1:7" ht="329.25" customHeight="1">
      <c r="A89" s="57" t="s">
        <v>157</v>
      </c>
      <c r="B89" s="41" t="s">
        <v>138</v>
      </c>
      <c r="C89" s="37" t="s">
        <v>79</v>
      </c>
      <c r="D89" s="33">
        <v>5968.38</v>
      </c>
      <c r="E89" s="52"/>
      <c r="F89" s="59" t="str" cm="1">
        <f t="array" ref="F89">+numtext(E89)</f>
        <v>CERO PESOS 00/100 M.N.</v>
      </c>
      <c r="G89" s="58">
        <f t="shared" si="17"/>
        <v>0</v>
      </c>
    </row>
    <row r="90" spans="1:7" ht="275.5">
      <c r="A90" s="57" t="s">
        <v>158</v>
      </c>
      <c r="B90" s="41" t="s">
        <v>139</v>
      </c>
      <c r="C90" s="37" t="s">
        <v>79</v>
      </c>
      <c r="D90" s="33">
        <v>16629.31</v>
      </c>
      <c r="E90" s="52"/>
      <c r="F90" s="59" t="str" cm="1">
        <f t="array" ref="F90">+numtext(E90)</f>
        <v>CERO PESOS 00/100 M.N.</v>
      </c>
      <c r="G90" s="58">
        <f t="shared" si="17"/>
        <v>0</v>
      </c>
    </row>
    <row r="91" spans="1:7" ht="159.5">
      <c r="A91" s="57" t="s">
        <v>159</v>
      </c>
      <c r="B91" s="41" t="s">
        <v>140</v>
      </c>
      <c r="C91" s="37" t="s">
        <v>4</v>
      </c>
      <c r="D91" s="33">
        <v>2</v>
      </c>
      <c r="E91" s="52"/>
      <c r="F91" s="59" t="str" cm="1">
        <f t="array" ref="F91">+numtext(E91)</f>
        <v>CERO PESOS 00/100 M.N.</v>
      </c>
      <c r="G91" s="58">
        <f t="shared" si="17"/>
        <v>0</v>
      </c>
    </row>
    <row r="92" spans="1:7" ht="101.5">
      <c r="A92" s="57" t="s">
        <v>160</v>
      </c>
      <c r="B92" s="41" t="s">
        <v>141</v>
      </c>
      <c r="C92" s="37" t="s">
        <v>1</v>
      </c>
      <c r="D92" s="33">
        <v>3.46</v>
      </c>
      <c r="E92" s="52"/>
      <c r="F92" s="59" t="str" cm="1">
        <f t="array" ref="F92">+numtext(E92)</f>
        <v>CERO PESOS 00/100 M.N.</v>
      </c>
      <c r="G92" s="58">
        <f t="shared" si="17"/>
        <v>0</v>
      </c>
    </row>
    <row r="93" spans="1:7" ht="14.5">
      <c r="A93" s="53"/>
      <c r="B93" s="54" t="s">
        <v>25</v>
      </c>
      <c r="C93" s="54"/>
      <c r="D93" s="55"/>
      <c r="E93" s="53"/>
      <c r="F93" s="53"/>
      <c r="G93" s="53">
        <f>D93*E93</f>
        <v>0</v>
      </c>
    </row>
    <row r="94" spans="1:7" ht="43.5">
      <c r="A94" s="35" t="s">
        <v>74</v>
      </c>
      <c r="B94" s="18" t="str">
        <f>+B17</f>
        <v>Construcción y equipamiento de tanque de agua recuperada para la ampliación de la planta potabilizadora número 1 "PP1 Miravalle", en el municipio de Guadalajara, Jalisco.</v>
      </c>
      <c r="C94" s="15"/>
      <c r="D94" s="17"/>
      <c r="E94" s="15"/>
      <c r="F94" s="15"/>
      <c r="G94" s="19">
        <f>+G17</f>
        <v>0</v>
      </c>
    </row>
    <row r="95" spans="1:7" ht="14.5">
      <c r="A95" s="46" t="s">
        <v>5</v>
      </c>
      <c r="B95" s="46" t="s">
        <v>73</v>
      </c>
      <c r="C95" s="42"/>
      <c r="D95" s="43"/>
      <c r="E95" s="44"/>
      <c r="F95" s="45"/>
      <c r="G95" s="60">
        <f>+VLOOKUP($A95,$A$18:$G$92,7,0)</f>
        <v>0</v>
      </c>
    </row>
    <row r="96" spans="1:7" ht="14.5">
      <c r="A96" s="68" t="s">
        <v>82</v>
      </c>
      <c r="B96" s="69" t="s">
        <v>32</v>
      </c>
      <c r="C96" s="15"/>
      <c r="D96" s="17"/>
      <c r="E96" s="15"/>
      <c r="F96" s="15"/>
      <c r="G96" s="70">
        <f t="shared" si="18" ref="G96:G114">+VLOOKUP($A96,$A$18:$G$92,7,0)</f>
        <v>0</v>
      </c>
    </row>
    <row r="97" spans="1:7" ht="14.5">
      <c r="A97" s="68" t="s">
        <v>89</v>
      </c>
      <c r="B97" s="69" t="s">
        <v>33</v>
      </c>
      <c r="C97" s="15"/>
      <c r="D97" s="17"/>
      <c r="E97" s="15"/>
      <c r="F97" s="15"/>
      <c r="G97" s="70">
        <f t="shared" si="18"/>
        <v>0</v>
      </c>
    </row>
    <row r="98" spans="1:7" ht="14.5">
      <c r="A98" s="46" t="s">
        <v>72</v>
      </c>
      <c r="B98" s="46" t="s">
        <v>6</v>
      </c>
      <c r="C98" s="42"/>
      <c r="D98" s="43"/>
      <c r="E98" s="44"/>
      <c r="F98" s="45"/>
      <c r="G98" s="60">
        <f t="shared" si="18"/>
        <v>0</v>
      </c>
    </row>
    <row r="99" spans="1:7" ht="14.5">
      <c r="A99" s="68" t="s">
        <v>94</v>
      </c>
      <c r="B99" s="69" t="s">
        <v>34</v>
      </c>
      <c r="C99" s="15"/>
      <c r="D99" s="17"/>
      <c r="E99" s="15"/>
      <c r="F99" s="15"/>
      <c r="G99" s="70">
        <f t="shared" si="18"/>
        <v>0</v>
      </c>
    </row>
    <row r="100" spans="1:7" ht="14.5">
      <c r="A100" s="68" t="s">
        <v>99</v>
      </c>
      <c r="B100" s="69" t="s">
        <v>73</v>
      </c>
      <c r="C100" s="15"/>
      <c r="D100" s="17"/>
      <c r="E100" s="15"/>
      <c r="F100" s="15"/>
      <c r="G100" s="70">
        <f t="shared" si="18"/>
        <v>0</v>
      </c>
    </row>
    <row r="101" spans="1:7" ht="14.5">
      <c r="A101" s="68" t="s">
        <v>101</v>
      </c>
      <c r="B101" s="69" t="s">
        <v>32</v>
      </c>
      <c r="C101" s="15"/>
      <c r="D101" s="17"/>
      <c r="E101" s="15"/>
      <c r="F101" s="15"/>
      <c r="G101" s="70">
        <f t="shared" si="18"/>
        <v>0</v>
      </c>
    </row>
    <row r="102" spans="1:7" ht="14.5">
      <c r="A102" s="68" t="s">
        <v>103</v>
      </c>
      <c r="B102" s="69" t="s">
        <v>33</v>
      </c>
      <c r="C102" s="15"/>
      <c r="D102" s="17"/>
      <c r="E102" s="15"/>
      <c r="F102" s="15"/>
      <c r="G102" s="70">
        <f t="shared" si="18"/>
        <v>0</v>
      </c>
    </row>
    <row r="103" spans="1:7" ht="14.5">
      <c r="A103" s="46" t="s">
        <v>76</v>
      </c>
      <c r="B103" s="46" t="s">
        <v>6</v>
      </c>
      <c r="C103" s="42"/>
      <c r="D103" s="43"/>
      <c r="E103" s="44"/>
      <c r="F103" s="45"/>
      <c r="G103" s="60">
        <f t="shared" si="18"/>
        <v>0</v>
      </c>
    </row>
    <row r="104" spans="1:7" ht="14.5">
      <c r="A104" s="68" t="s">
        <v>107</v>
      </c>
      <c r="B104" s="69" t="s">
        <v>34</v>
      </c>
      <c r="C104" s="15"/>
      <c r="D104" s="17"/>
      <c r="E104" s="15"/>
      <c r="F104" s="15"/>
      <c r="G104" s="70">
        <f t="shared" si="18"/>
        <v>0</v>
      </c>
    </row>
    <row r="105" spans="1:7" ht="14.5">
      <c r="A105" s="68" t="s">
        <v>108</v>
      </c>
      <c r="B105" s="69" t="s">
        <v>32</v>
      </c>
      <c r="C105" s="15"/>
      <c r="D105" s="17"/>
      <c r="E105" s="15"/>
      <c r="F105" s="15"/>
      <c r="G105" s="70">
        <f t="shared" si="18"/>
        <v>0</v>
      </c>
    </row>
    <row r="106" spans="1:7" ht="14.5">
      <c r="A106" s="46" t="s">
        <v>77</v>
      </c>
      <c r="B106" s="46" t="s">
        <v>33</v>
      </c>
      <c r="C106" s="42"/>
      <c r="D106" s="43"/>
      <c r="E106" s="44"/>
      <c r="F106" s="45"/>
      <c r="G106" s="60">
        <f t="shared" si="18"/>
        <v>0</v>
      </c>
    </row>
    <row r="107" spans="1:7" ht="14.5">
      <c r="A107" s="68" t="s">
        <v>110</v>
      </c>
      <c r="B107" s="69" t="s">
        <v>6</v>
      </c>
      <c r="C107" s="15"/>
      <c r="D107" s="17"/>
      <c r="E107" s="15"/>
      <c r="F107" s="15"/>
      <c r="G107" s="70">
        <f t="shared" si="18"/>
        <v>0</v>
      </c>
    </row>
    <row r="108" spans="1:7" ht="14.5">
      <c r="A108" s="68" t="s">
        <v>111</v>
      </c>
      <c r="B108" s="69" t="s">
        <v>34</v>
      </c>
      <c r="C108" s="15"/>
      <c r="D108" s="17"/>
      <c r="E108" s="15"/>
      <c r="F108" s="15"/>
      <c r="G108" s="70">
        <f t="shared" si="18"/>
        <v>0</v>
      </c>
    </row>
    <row r="109" spans="1:7" ht="14.5">
      <c r="A109" s="68" t="s">
        <v>112</v>
      </c>
      <c r="B109" s="69" t="s">
        <v>73</v>
      </c>
      <c r="C109" s="15"/>
      <c r="D109" s="17"/>
      <c r="E109" s="15"/>
      <c r="F109" s="15"/>
      <c r="G109" s="70">
        <f t="shared" si="18"/>
        <v>0</v>
      </c>
    </row>
    <row r="110" spans="1:7" ht="14.5">
      <c r="A110" s="68" t="s">
        <v>113</v>
      </c>
      <c r="B110" s="69" t="s">
        <v>32</v>
      </c>
      <c r="C110" s="15"/>
      <c r="D110" s="17"/>
      <c r="E110" s="15"/>
      <c r="F110" s="15"/>
      <c r="G110" s="70">
        <f t="shared" si="18"/>
        <v>0</v>
      </c>
    </row>
    <row r="111" spans="1:7" ht="14.5">
      <c r="A111" s="46" t="s">
        <v>78</v>
      </c>
      <c r="B111" s="46" t="s">
        <v>33</v>
      </c>
      <c r="C111" s="42"/>
      <c r="D111" s="43"/>
      <c r="E111" s="44"/>
      <c r="F111" s="45"/>
      <c r="G111" s="60">
        <f t="shared" si="18"/>
        <v>0</v>
      </c>
    </row>
    <row r="112" spans="1:7" ht="14.5">
      <c r="A112" s="68" t="s">
        <v>115</v>
      </c>
      <c r="B112" s="69" t="s">
        <v>6</v>
      </c>
      <c r="C112" s="15"/>
      <c r="D112" s="17"/>
      <c r="E112" s="15"/>
      <c r="F112" s="15"/>
      <c r="G112" s="70">
        <f t="shared" si="18"/>
        <v>0</v>
      </c>
    </row>
    <row r="113" spans="1:7" ht="14.5">
      <c r="A113" s="68" t="s">
        <v>24</v>
      </c>
      <c r="B113" s="69" t="s">
        <v>34</v>
      </c>
      <c r="C113" s="15"/>
      <c r="D113" s="17"/>
      <c r="E113" s="15"/>
      <c r="F113" s="15"/>
      <c r="G113" s="70">
        <f t="shared" si="18"/>
        <v>0</v>
      </c>
    </row>
    <row r="114" spans="1:7" ht="14.5">
      <c r="A114" s="68" t="s">
        <v>128</v>
      </c>
      <c r="B114" s="69" t="s">
        <v>35</v>
      </c>
      <c r="C114" s="15"/>
      <c r="D114" s="17"/>
      <c r="E114" s="15"/>
      <c r="F114" s="15"/>
      <c r="G114" s="70">
        <f t="shared" si="18"/>
        <v>0</v>
      </c>
    </row>
    <row r="115" spans="1:7" ht="14.5">
      <c r="A115" s="75" t="s">
        <v>26</v>
      </c>
      <c r="B115" s="75"/>
      <c r="C115" s="75"/>
      <c r="D115" s="75"/>
      <c r="E115" s="75"/>
      <c r="F115" s="29" t="s">
        <v>29</v>
      </c>
      <c r="G115" s="20">
        <f>+G94</f>
        <v>0</v>
      </c>
    </row>
    <row r="116" spans="1:7" s="32" customFormat="1" ht="14.5">
      <c r="A116" s="76" t="str">
        <f>+numtext(G117)</f>
        <v>CERO PESOS 00/100 M.N.</v>
      </c>
      <c r="B116" s="76"/>
      <c r="C116" s="76"/>
      <c r="D116" s="76"/>
      <c r="E116" s="76"/>
      <c r="F116" s="30" t="s">
        <v>30</v>
      </c>
      <c r="G116" s="31">
        <f>+ROUND(G115*0.16,2)</f>
        <v>0</v>
      </c>
    </row>
    <row r="117" spans="1:7" s="32" customFormat="1" ht="14.5">
      <c r="A117" s="76"/>
      <c r="B117" s="76"/>
      <c r="C117" s="76"/>
      <c r="D117" s="76"/>
      <c r="E117" s="76"/>
      <c r="F117" s="30" t="s">
        <v>31</v>
      </c>
      <c r="G117" s="31">
        <f>+ROUND(G115+G116,2)</f>
        <v>0</v>
      </c>
    </row>
    <row r="118" spans="7:7" s="32" customFormat="1" ht="14.5">
      <c r="G118" s="65"/>
    </row>
    <row r="119" spans="7:7" ht="14.5">
      <c r="G119" s="65"/>
    </row>
    <row r="120" spans="7:7" ht="14.5">
      <c r="G120" s="66"/>
    </row>
  </sheetData>
  <autoFilter ref="A16:G117"/>
  <mergeCells count="15">
    <mergeCell ref="G11:G12"/>
    <mergeCell ref="A14:G14"/>
    <mergeCell ref="A115:E115"/>
    <mergeCell ref="A116:E117"/>
    <mergeCell ref="C1:F1"/>
    <mergeCell ref="C3:F5"/>
    <mergeCell ref="B4:B5"/>
    <mergeCell ref="C6:E6"/>
    <mergeCell ref="B7:B9"/>
    <mergeCell ref="C7:E7"/>
    <mergeCell ref="C8:E8"/>
    <mergeCell ref="C9:E9"/>
    <mergeCell ref="C10:F10"/>
    <mergeCell ref="B11:B12"/>
    <mergeCell ref="C12:F12"/>
  </mergeCells>
  <printOptions horizontalCentered="1"/>
  <pageMargins left="0.196850393700787" right="0.196850393700787" top="0.196850393700787" bottom="0.393700787401575" header="0.275590551181102" footer="0.196850393700787"/>
  <pageSetup horizontalDpi="300" verticalDpi="300" orientation="landscape" paperSize="1" scale="51" r:id="rId2"/>
  <headerFooter>
    <oddFooter>&amp;C&amp;8Página &amp;P de &amp;N</oddFooter>
  </headerFooter>
  <rowBreaks count="1" manualBreakCount="1">
    <brk id="92"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Nayeli G.T.</dc:creator>
  <cp:keywords/>
  <dc:description/>
  <cp:lastModifiedBy>Camila Nuñez</cp:lastModifiedBy>
  <cp:lastPrinted>2026-06-12T19:48:29Z</cp:lastPrinted>
  <dcterms:created xsi:type="dcterms:W3CDTF">2025-02-15T18:05:48Z</dcterms:created>
  <dcterms:modified xsi:type="dcterms:W3CDTF">2026-09-03T01:33:31Z</dcterms:modified>
  <cp:category/>
</cp:coreProperties>
</file>